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565" tabRatio="897" activeTab="0"/>
  </bookViews>
  <sheets>
    <sheet name="форма_1" sheetId="1" r:id="rId1"/>
    <sheet name="форма_2" sheetId="2" r:id="rId2"/>
    <sheet name="форма_3" sheetId="3" r:id="rId3"/>
    <sheet name="форма_4.2020" sheetId="4" r:id="rId4"/>
    <sheet name="форма_4.2021" sheetId="5" r:id="rId5"/>
    <sheet name="форма_4.2022" sheetId="6" r:id="rId6"/>
    <sheet name="форма_5" sheetId="7" r:id="rId7"/>
    <sheet name="форма_6" sheetId="8" r:id="rId8"/>
    <sheet name="форма_7" sheetId="9" r:id="rId9"/>
    <sheet name="форма_8" sheetId="10" r:id="rId10"/>
    <sheet name="форма_9" sheetId="11" r:id="rId11"/>
    <sheet name="форма_10" sheetId="12" r:id="rId12"/>
    <sheet name="форма_11" sheetId="13" r:id="rId13"/>
    <sheet name="форма_12" sheetId="14" r:id="rId14"/>
    <sheet name="форма_13" sheetId="15" r:id="rId15"/>
    <sheet name="форма_14" sheetId="16" r:id="rId16"/>
    <sheet name="форма_15" sheetId="17" r:id="rId17"/>
  </sheets>
  <definedNames>
    <definedName name="_xlnm.Print_Area" localSheetId="0">'форма_1'!$A$1:$BT$41</definedName>
  </definedNames>
  <calcPr fullCalcOnLoad="1"/>
</workbook>
</file>

<file path=xl/sharedStrings.xml><?xml version="1.0" encoding="utf-8"?>
<sst xmlns="http://schemas.openxmlformats.org/spreadsheetml/2006/main" count="3960" uniqueCount="605">
  <si>
    <t>Приложение № 1
к приказу Минэнерго России
от 14.06.2016 № 533</t>
  </si>
  <si>
    <t>Форма 1. Перечни инвестиционных проектов и план финансирования капитальных вложений по ним</t>
  </si>
  <si>
    <t xml:space="preserve">Инвестиционная программа </t>
  </si>
  <si>
    <t>Общество с ограниченной ответственностью "ДальЭнергоИнвест"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</si>
  <si>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</si>
  <si>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</si>
  <si>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</si>
  <si>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</si>
  <si>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</si>
  <si>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</si>
  <si>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</si>
  <si>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Идентифи-катор инвестицион-ного проекта</t>
  </si>
  <si>
    <t>Текущая стадия реализации инвестиционного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</si>
  <si>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</si>
  <si>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</si>
  <si>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</si>
  <si>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млн. рублей</t>
  </si>
  <si>
    <t>Оценка полной стоимости инвестиционного проекта в прогнозных ценах соответствующих лет, млн. рублей 
(с НДС)</t>
  </si>
  <si>
    <t>Остаток финансирования капитальных вложений в прогнозных ценах соответствующих лет, 
млн. рублей (с НДС)</t>
  </si>
  <si>
    <t>Финансирование капитальных вложений в прогнозных ценах соответствующих лет, млн. рублей (с НДС)</t>
  </si>
  <si>
    <t>Краткое обоснование корректировки утвержденного плана</t>
  </si>
  <si>
    <t>План</t>
  </si>
  <si>
    <t>Предложение по 
корректировке 
утвержденного плана</t>
  </si>
  <si>
    <t xml:space="preserve">План </t>
  </si>
  <si>
    <t>Итого за период реализации инвестиционной программы 
(план)</t>
  </si>
  <si>
    <t>Итого за период реализации инвестиционной программы 
(с учетом предложений по корректировке утвержденного плана)</t>
  </si>
  <si>
    <t>Предложение по корректировке утвержденного плана</t>
  </si>
  <si>
    <t>в базисном уровне цен, млн. рублей 
(с НДС)</t>
  </si>
  <si>
    <t>в ценах, сложившихся ко времени составления сметной документации, млн. рублей (с НДС)</t>
  </si>
  <si>
    <t>месяц и год составления сметной документации</t>
  </si>
  <si>
    <t>Общий объем финансирования, 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</si>
  <si>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</si>
  <si>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</si>
  <si>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</si>
  <si>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</si>
  <si>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ВСЕГО по инвестиционной программе ООО "ДальЭнергоИнвест"</t>
  </si>
  <si>
    <t>-</t>
  </si>
  <si>
    <t>1.3.1.</t>
  </si>
  <si>
    <t>Модернизация, техническое перевооружение объектов по производству электрической и тепловой энергии, всего, в том числе:</t>
  </si>
  <si>
    <t>Всего по МО "Курильский городской округ"Сахалинская область, о. Итуруп, с. Китовое, с. Рейдово</t>
  </si>
  <si>
    <t>Форма 2. Перечни инвестиционных проектов и план освоения капитальных вложений по ним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</si>
  <si>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</si>
  <si>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</si>
  <si>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</si>
  <si>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Освоение капитальных вложений в прогнозных ценах соответствующих лет, млн. рублей (без НДС)</t>
  </si>
  <si>
    <t>Предложение по корректировке 
утвержденного плана</t>
  </si>
  <si>
    <t>2018 год</t>
  </si>
  <si>
    <t>Итого за период реализации инвестиционной программы 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</si>
  <si>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</si>
  <si>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</si>
  <si>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</si>
  <si>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</si>
  <si>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</si>
  <si>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</si>
  <si>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</si>
  <si>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Утвержденный План </t>
  </si>
  <si>
    <t>31</t>
  </si>
  <si>
    <t>32</t>
  </si>
  <si>
    <t>Н</t>
  </si>
  <si>
    <t>Приложение № 3
к приказу Минэнерго России
от 14.06.2016 № 533</t>
  </si>
  <si>
    <t>Форма 3. План ввода основных средств</t>
  </si>
  <si>
    <t xml:space="preserve">  Наименование инвестиционного проекта (группы инвестиционных проектов)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</si>
  <si>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</si>
  <si>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</si>
  <si>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</si>
  <si>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Год 2019</t>
  </si>
  <si>
    <t>Год 2020</t>
  </si>
  <si>
    <t>Итого за период реализации инвестиционной программы</t>
  </si>
  <si>
    <t>нематериальные активы</t>
  </si>
  <si>
    <t>основные средства</t>
  </si>
  <si>
    <t>млн. рублей 
(без НДС)</t>
  </si>
  <si>
    <t>МВт</t>
  </si>
  <si>
    <t>Гкал/ч</t>
  </si>
  <si>
    <t>км ТС</t>
  </si>
  <si>
    <t>МВ×А</t>
  </si>
  <si>
    <t>Другое</t>
  </si>
  <si>
    <t>млн. рублей (без НДС)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</si>
  <si>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</si>
  <si>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</si>
  <si>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</si>
  <si>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</si>
  <si>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</si>
  <si>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</si>
  <si>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</si>
  <si>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</si>
  <si>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</si>
  <si>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</si>
  <si>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</si>
  <si>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</si>
  <si>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</si>
  <si>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</si>
  <si>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</si>
  <si>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</si>
  <si>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</si>
  <si>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</si>
  <si>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</si>
  <si>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</si>
  <si>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</si>
  <si>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</si>
  <si>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</si>
  <si>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</si>
  <si>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</si>
  <si>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</si>
  <si>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</si>
  <si>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</si>
  <si>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9</t>
  </si>
  <si>
    <t>0</t>
  </si>
  <si>
    <t>Приложение № 4
к приказу Минэнерго России
от 14.06.2016 № 533</t>
  </si>
  <si>
    <t>Форма 4. План ввода основных средств (с распределением по кварталам)</t>
  </si>
  <si>
    <t xml:space="preserve">на год </t>
  </si>
  <si>
    <t>I кв.</t>
  </si>
  <si>
    <t>II кв.</t>
  </si>
  <si>
    <t>III кв.</t>
  </si>
  <si>
    <t>IV кв.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</si>
  <si>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</si>
  <si>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</si>
  <si>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</si>
  <si>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</si>
  <si>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</si>
  <si>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</si>
  <si>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</si>
  <si>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</si>
  <si>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</si>
  <si>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</si>
  <si>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</si>
  <si>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</si>
  <si>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</si>
  <si>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</si>
  <si>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</si>
  <si>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</si>
  <si>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</si>
  <si>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</si>
  <si>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</si>
  <si>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</si>
  <si>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</si>
  <si>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</si>
  <si>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</si>
  <si>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</si>
  <si>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</si>
  <si>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</si>
  <si>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</si>
  <si>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</si>
  <si>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</si>
  <si>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</si>
  <si>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</si>
  <si>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</si>
  <si>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10</t>
  </si>
  <si>
    <t>11</t>
  </si>
  <si>
    <t>2020</t>
  </si>
  <si>
    <t>Форма 5.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</si>
  <si>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</si>
  <si>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год 2020</t>
  </si>
  <si>
    <t>Квартал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</si>
  <si>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</si>
  <si>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</si>
  <si>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</si>
  <si>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</si>
  <si>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</si>
  <si>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</si>
  <si>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</si>
  <si>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</si>
  <si>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</si>
  <si>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</si>
  <si>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</si>
  <si>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</si>
  <si>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</si>
  <si>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</si>
  <si>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</si>
  <si>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</si>
  <si>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</si>
  <si>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</si>
  <si>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</si>
  <si>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</si>
  <si>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</si>
  <si>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5.5.2</t>
  </si>
  <si>
    <t>5.5.3</t>
  </si>
  <si>
    <t>5.5.4</t>
  </si>
  <si>
    <t>5.5.5</t>
  </si>
  <si>
    <t>5.7.1</t>
  </si>
  <si>
    <t>5.7.2</t>
  </si>
  <si>
    <t>5.7.3</t>
  </si>
  <si>
    <t>5.7.4</t>
  </si>
  <si>
    <t>5.7.5</t>
  </si>
  <si>
    <t>Форма 6. Краткое описание инвестиционной программы. Ввод объектов инвестиционной деятельности (мощностей) в эксплуатацию</t>
  </si>
  <si>
    <t>Характеристики объекта электроэнергетики (объекта 
инвестиционной деятельности)</t>
  </si>
  <si>
    <t>Ввод объектов инвестиционной деятельности (мощностей) в эксплуатацию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</si>
  <si>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</si>
  <si>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</si>
  <si>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</si>
  <si>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</si>
  <si>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</si>
  <si>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</si>
  <si>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</si>
  <si>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</si>
  <si>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</si>
  <si>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</si>
  <si>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>Приложение № 7
к приказу Минэнерго России
от 14.06.2016 № 533</t>
  </si>
  <si>
    <t>Форма 7. Краткое описание инвестиционной программы. Вывод объектов инвестиционной деятельности (мощностей) из эксплуатации</t>
  </si>
  <si>
    <t>Наименование объекта, выводимого из эксплуатации</t>
  </si>
  <si>
    <t>Вывод объектов 
инвестиционной 
деятельности (мощностей) 
из эксплуатации в год (N-1)</t>
  </si>
  <si>
    <t>Приложение № 8
к приказу Минэнерго России
от 14.06.2016 № 533</t>
  </si>
  <si>
    <t>Форма 8. Краткое описание инвестиционной программы. Показатели энергетической эффективности</t>
  </si>
  <si>
    <t xml:space="preserve">Перечень показателей энергетической эффективности объектов приведен в соответствии с 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</si>
  <si>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</si>
  <si>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</si>
  <si>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Примечание</t>
  </si>
  <si>
    <t>Наименование показателя энергетической эффективности, единицы измерения</t>
  </si>
  <si>
    <t>…</t>
  </si>
  <si>
    <t>Наименование вида объекта (оборудования, группы оборудования)</t>
  </si>
  <si>
    <t>Приложение № 9
к приказу Минэнерго России
от 14.06.2016 № 533</t>
  </si>
  <si>
    <t>Форма 9.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</si>
  <si>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</si>
  <si>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</si>
  <si>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</si>
  <si>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</si>
  <si>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
о резервировании земель 
(+; -; не требуется)</t>
  </si>
  <si>
    <t>Наличие решения об изъятии земельных участков для государственных или муниципальных нужд 
(+; -; не требуется)</t>
  </si>
  <si>
    <t>Наличие решения о переводе земель или земельных участков из одной категории 
в другую 
(+; -; не требуется)</t>
  </si>
  <si>
    <t>Наличие правоустанав-ливающих документов на земельный участок 
(+; -; не требуется)</t>
  </si>
  <si>
    <t>Наличие утвержденной документации по планировке территории 
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</si>
  <si>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</si>
  <si>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 
(+; -; не требуется)</t>
  </si>
  <si>
    <t>Наличие заключения по результатам технологического и ценового аудита инвестиционного проекта 
(+; -; не требуется)</t>
  </si>
  <si>
    <t>Наличие положительного заключения экспертизы проектной документации 
(+; -; не требуется)</t>
  </si>
  <si>
    <t>Наличие утвержденной проектной документации 
(+; -; не требуется)</t>
  </si>
  <si>
    <t>Наличие разрешения на строительство 
(+; -; не требуется)</t>
  </si>
  <si>
    <t>12</t>
  </si>
  <si>
    <t>13</t>
  </si>
  <si>
    <t>14</t>
  </si>
  <si>
    <t>15</t>
  </si>
  <si>
    <t>16</t>
  </si>
  <si>
    <t>17</t>
  </si>
  <si>
    <t>ДВФО</t>
  </si>
  <si>
    <t>Сахалинская область</t>
  </si>
  <si>
    <t>МО «Южно-Курильский городской округ», МО "Курильский городской округ"</t>
  </si>
  <si>
    <t>ОП ООО "ДальЭнергоИнвест" в Южно-Курильском городском округе, ОП в  Курильском городском округе</t>
  </si>
  <si>
    <t>не требуется</t>
  </si>
  <si>
    <t>+</t>
  </si>
  <si>
    <t>местный</t>
  </si>
  <si>
    <t>МО «Южно-Курильский городской округ»</t>
  </si>
  <si>
    <t>ОП ООО "ДальЭнергоИнвест" в Южно-Курильском городском округе</t>
  </si>
  <si>
    <t>МО "Курильский городской округ"</t>
  </si>
  <si>
    <t>ОП ООО "ДальЭнергоИнвест" в Курильском городском округе</t>
  </si>
  <si>
    <t>Приложение № 10
к приказу Минэнерго России
от 14.06.2016 № 533</t>
  </si>
  <si>
    <t xml:space="preserve">             Форма 10. Краткое описание инвестиционной программы. Обоснование необходимости реализации инвестиционных проектов</t>
  </si>
  <si>
    <t>Наличие заключенного договора об осуществлении технологического присоединения</t>
  </si>
  <si>
    <t>Размер платы за технологическое присоединение 
(в соответствии 
с договором 
об осуществлении технологического присоединения), 
млн. рублей</t>
  </si>
  <si>
    <t>Сроки осуществления мероприятий по технологическому присоединению</t>
  </si>
  <si>
    <t>Технологическое присоединение объектов 
по производству электрической энергии производителя электрической энергии</t>
  </si>
  <si>
    <t>Технологическое присоединение объектов электросетевого хозяйства</t>
  </si>
  <si>
    <t>Диспетчерское наименование распределительного устройства объекта по производству электрической энергии, реконструкция (модернизация или техническое перевооружение) которого осуществляется в рамках инвестиционного проекта</t>
  </si>
  <si>
    <t>Нагрузка распределительного устройства объекта по производству электрической энергии по результатам контрольных замеров</t>
  </si>
  <si>
    <t>Аварийная нагрузка, %</t>
  </si>
  <si>
    <t>Максимальная мощность энергопринимающих устройств потребителей услуг по документам о технологическом присоединении, МВт</t>
  </si>
  <si>
    <t>Мощность распределительного устройства объекта по производству электрической энергии, строительство (реконструкция) которого осуществляется в рамках инвестиционного проекта, МВxА</t>
  </si>
  <si>
    <t>Реквизиты договоров об осуществлении технологического присоединения, предусматривающих в технических условиях обязанности производителя электрической энергии по выполнению мероприятий инвестиционного проекта в качестве мероприятий по технологическому присоединению от границ участков, на которых расположены присоединяемые объекты, до существующих объектов электросетевого хозяйства</t>
  </si>
  <si>
    <t>Количество заключенных договоров об осуществлении технологического присоединения, предусматривающих в технических условиях обязанности производителя электрической энергии по выполнению мероприятий инвестиционного проекта на распределительном устройстве объекта по производству электрической энергии</t>
  </si>
  <si>
    <t>Срок осуществления мероприятий по технологическому присоединению, выполняемых 
в рамках инвестиционного проекта 
(в соответствии 
с договором 
об осуществлении технологического присоединения)</t>
  </si>
  <si>
    <t>Планируемый в инвестиционной программе срок постановки объектов электросетевого хозяйства под напряжение (включения объектов капитального строительства для проведения пусконаладочных работ)</t>
  </si>
  <si>
    <t>Планируемый в инвестиционной программе срок ввода объектов электросетевого хозяйства (объектов по производству электрической энергии) в эксплуатацию, год</t>
  </si>
  <si>
    <t>Планируемый в инвестиционной программе срок принятия объектов электросетевого хозяйства (объектов по производству электрической энергии) к бухгалтерскому учету, год</t>
  </si>
  <si>
    <t>Наименование присоединяемых объектов по производству электрической энергии</t>
  </si>
  <si>
    <t>Мощность присоединенных объектов по производству электрической энергии по документам о технологическом присоединении, 
МВт</t>
  </si>
  <si>
    <t>Наименование присоединяемых объектов электросетевого хозяйства</t>
  </si>
  <si>
    <t>Наименование заявителя по договору об осуществлении технологического присоединения объекта электросетевого хозяйства</t>
  </si>
  <si>
    <t>Максимальная мощность энергопринимающих устройств по документам о технологическом присоединении, 
МВт</t>
  </si>
  <si>
    <t>всего</t>
  </si>
  <si>
    <t>всего за вычетом мощности наиболее крупного (авто-) трансформатора</t>
  </si>
  <si>
    <t>Дата</t>
  </si>
  <si>
    <t>Номер</t>
  </si>
  <si>
    <t>год</t>
  </si>
  <si>
    <t>квартал</t>
  </si>
  <si>
    <t>до</t>
  </si>
  <si>
    <t>после</t>
  </si>
  <si>
    <t>МВxА</t>
  </si>
  <si>
    <t>Дата контрольного замерного дня</t>
  </si>
  <si>
    <t>До</t>
  </si>
  <si>
    <t>После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</si>
  <si>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</si>
  <si>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</si>
  <si>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</si>
  <si>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</si>
  <si>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</si>
  <si>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</si>
  <si>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</si>
  <si>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</si>
  <si>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</si>
  <si>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</si>
  <si>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Приложение № 11
к приказу Минэнерго России
от 14.06.2016 № 533</t>
  </si>
  <si>
    <t>Форма 11. Краткое описание инвестиционной программы. Обоснование необходимости реализации инвестиционных проектов</t>
  </si>
  <si>
    <t>Идентифика-тор инвестицион-ного проекта</t>
  </si>
  <si>
    <t>Наличие заключенного договора о подключении к системам теплоснабжения</t>
  </si>
  <si>
    <t>Размер платы за подключение в соответствии с договором о подключении к системам теплоснабжения, млн. рублей</t>
  </si>
  <si>
    <t>Сроки осуществления мероприятий по подключению</t>
  </si>
  <si>
    <r>
      <t>Присоединение источников тепловой энергии или тепловых сетей к</t>
    </r>
    <r>
      <rPr>
        <sz val="6"/>
        <color indexed="9"/>
        <rFont val="Times New Roman"/>
        <family val="1"/>
      </rPr>
      <t>_</t>
    </r>
    <r>
      <rPr>
        <sz val="8"/>
        <color indexed="8"/>
        <rFont val="Times New Roman"/>
        <family val="1"/>
      </rPr>
      <t>системам теплоснабжения сетевой организации</t>
    </r>
  </si>
  <si>
    <t>Наименование объекта теплоснабжения, реконструкция (модернизация или техническое перевооружение) которого осуществляется в рамках инвестиционного проекта</t>
  </si>
  <si>
    <t>Фактическая тепловая мощность, нагрузка (расход теплоносителя) объекта теплоснабжения, Гкал/ч (т/ч)</t>
  </si>
  <si>
    <t>Тепловая мощность объекта теплоснабжения (производительность насосной станции, диаметр тепловых сетей), строительство (реконструкция) которого осуществляется в рамках инвестиционного проекта</t>
  </si>
  <si>
    <t>Схема теплоснабжения</t>
  </si>
  <si>
    <t>Идентификаторы инвестиционных проектов, предусматривающих выполнение мероприятий по подключению к системам теплоснабжения производителя электрической энергии, которые содержатся в договоре о подключении к системам теплоснабжения, указанном в столбцах 4 и 5, в качестве его обязательства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теплоснабжения,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</t>
  </si>
  <si>
    <t>Реквизиты договоров о подключении к системам теплоснабжения, предусматривающих в технических условиях обязанности производителя электрической энергии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</t>
  </si>
  <si>
    <t>Количество заключенных договоров о подключении к системам теплоснабжения, предусматривающих в технических условиях обязанности производителя электрической энергии по выполнению мероприятий инвестиционного проекта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 (за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потребителей)</t>
  </si>
  <si>
    <t>Срок осуществления мероприятий по подключению, выполняемых в рамках инвестиционного проекта в соответствии с договором о подключении к системам теплоснабжения</t>
  </si>
  <si>
    <t>Планируемый в инвестиционной программе срок включения объектов капитального строительства для проведения пусконаладочных работ</t>
  </si>
  <si>
    <t>Планируемый в инвестиционной программе срок ввода объектов теплоснабжения в эксплуатацию, год</t>
  </si>
  <si>
    <t>Планируемый в инвестиционной программе срок принятия законченных строительством объектов теплоснабжения к бухгалтерскому учету, год</t>
  </si>
  <si>
    <t>Наименование подключаемых объектов теплоснабжения</t>
  </si>
  <si>
    <t>Наименование заявителя по договору о подключении к системам теплоснабжения объекта теплоснабжения</t>
  </si>
  <si>
    <t>Мощность (нагрузка) подключенных объектов теплоснабжения по документам, подтверждающим подключение объектов теплоснабжения к системе теплоснабжения, Гкал/ч</t>
  </si>
  <si>
    <t>всего, Гкал/ч (т/ч, мм)</t>
  </si>
  <si>
    <t>всего за вычетом мощности наиболее крупного источника тепловой энергии (насосного агрегата), Гкал/ч (т/ч)</t>
  </si>
  <si>
    <t>Срок ввода объекта теплоснабжения в соответствии со схемой теплоснабжения городского округа, поселения или города федерального значения, утвержденной федеральным органом исполнительной власти или органом местного самоуправления, год</t>
  </si>
  <si>
    <t>Реквизиты решения федерального органа исполнительной власти, органа местного самоуправления об утверждении схемы теплоснабжения и указание на структурные единицы схемы теплоснабжения</t>
  </si>
  <si>
    <t>4</t>
  </si>
  <si>
    <t>20</t>
  </si>
  <si>
    <t>23</t>
  </si>
  <si>
    <t>Приложение № 12
к приказу Минэнерго России
от 14.06.2016 № 533</t>
  </si>
  <si>
    <t>Форма 12. Краткое описание инвестиционной программы. Обоснование необходимости реализации инвестиционных проектов</t>
  </si>
  <si>
    <t>Год ввода в эксплуатацию объекта теплоснабжения, объекта по производству электрической энергии (до реализации инвестиционного проекта)</t>
  </si>
  <si>
    <t>Показатель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</si>
  <si>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</si>
  <si>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</si>
  <si>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</si>
  <si>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обуславливается необходимостью выполнения требований:</t>
  </si>
  <si>
    <t>Инвестиционным проектом осуществляются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
энергосбережения и повышения энергетической эффективности 
(+; -)</t>
  </si>
  <si>
    <t>Инвестиционным проектом осуществляются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
(+; -)</t>
  </si>
  <si>
    <t>Наименование объекта теплоснабжения (объекта по производству электрической энергии), реконструкция (модернизация или техническое перевооружение) которого 
осуществляется 
в рамках инвестиционного проекта</t>
  </si>
  <si>
    <t>Фактическая тепловая нагрузка (расход теплоносителя) объекта теплоснабжения, Гкал/ч (т/ч)</t>
  </si>
  <si>
    <t>Мощность объекта теплоснабжения (производительность насосной станции, диаметр тепловых сетей), строительство (реконструкция) которого осуществляется в рамках инвестиционного проекта</t>
  </si>
  <si>
    <t>Задачи, решаемые в рамках реализации инвестиционного проекта</t>
  </si>
  <si>
    <t>Необходимость замены физически изношенного оборудования подтверждается результатами:</t>
  </si>
  <si>
    <t>противоаварийных мероприятий, предусмотренных актами о расследовании причин аварии (реквизиты актов)</t>
  </si>
  <si>
    <t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</t>
  </si>
  <si>
    <t>иных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</si>
  <si>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</si>
  <si>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законодательства Российской Федерации (+; -)</t>
  </si>
  <si>
    <t>регламентов рынков электрической энергии (+; -)</t>
  </si>
  <si>
    <t>технического освидетельст-вования (+; -)</t>
  </si>
  <si>
    <t>технического обследования (+; -)</t>
  </si>
  <si>
    <t>Приложение № 13
к приказу Минэнерго России
от 14.06.2016 № 533</t>
  </si>
  <si>
    <t>Форма 13. Краткое описание инвестиционной программы. Обоснование необходимости реализации инвестиционных проектов</t>
  </si>
  <si>
    <t>Идентификатор инвестицион-ного проекта</t>
  </si>
  <si>
    <t>Планируемый в инвестиционной программе срок включения объектов капитального строительства для проведения пусконаладочных работ, год</t>
  </si>
  <si>
    <t>Срок ввода объекта теплоснабжения в соответствии со схемой теплоснабжения поселения, городского округа с численностью населения пятьсот тысяч человек и более или города федерального значения, утвержденной федеральным органом исполнительной власти, год</t>
  </si>
  <si>
    <t>Схема теплоснабжения поселения (городского округа), утвержденная органом местного самоуправления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</si>
  <si>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(+; -)</t>
  </si>
  <si>
    <t>Срок ввода объекта в эксплуатацию, предусмотренный схемой теплоснабжения поселения (городского округа), утвержденной органом местного самоуправления, год</t>
  </si>
  <si>
    <t>Реквизиты решения органа местного самоуправления об утверждении схемы теплоснабжения и указание на структурные единицы схемы теплоснабжения</t>
  </si>
  <si>
    <t>Приложение № 14
к приказу Минэнерго России
от 14.06.2016 № 533</t>
  </si>
  <si>
    <t>Форма 14. Краткое описание инвестиционной программы. Обоснование необходимости реализации инвестиционных проектов</t>
  </si>
  <si>
    <t>Оценка полной стоимости инвестиционного проекта в прогнозных ценах соответствующих лет, млн. рублей (с НДС)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</si>
  <si>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</si>
  <si>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млн.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</si>
  <si>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
млн. рублей (без НДС)</t>
  </si>
  <si>
    <t>Принятие основных средств (нематериальных активов) к бухгалтерскому учету</t>
  </si>
  <si>
    <t>Задачи, решаемые 
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</si>
  <si>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</si>
  <si>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</si>
  <si>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Наименование показателя, единицы измерения</t>
  </si>
  <si>
    <t>Общий объем финансирования, в том числе за счет:</t>
  </si>
  <si>
    <t>Год принятия к бухгалтерскому учету</t>
  </si>
  <si>
    <t>Первоначальная стоимость, 
млн. рублей</t>
  </si>
  <si>
    <t>значение до</t>
  </si>
  <si>
    <t>значение после</t>
  </si>
  <si>
    <t>16.1.1</t>
  </si>
  <si>
    <t>16.1.2</t>
  </si>
  <si>
    <t>16.2.1</t>
  </si>
  <si>
    <t>16.2.2</t>
  </si>
  <si>
    <t>Приложение № 15
к приказу Минэнерго России
от 14.06.2016 № 533</t>
  </si>
  <si>
    <t>Форма 15. Краткое описание инвестиционной программы. Индексы-дефляторы инвестиций в основной капитал (капитальных вложений)</t>
  </si>
  <si>
    <t>№ п/п</t>
  </si>
  <si>
    <t>Наименование</t>
  </si>
  <si>
    <t>Наименование документа - источника данных</t>
  </si>
  <si>
    <t>Реквизиты 
документа</t>
  </si>
  <si>
    <t>Годы</t>
  </si>
  <si>
    <t>2019 год</t>
  </si>
  <si>
    <t>5.1</t>
  </si>
  <si>
    <t>5.2</t>
  </si>
  <si>
    <t>5.3</t>
  </si>
  <si>
    <t>5.4</t>
  </si>
  <si>
    <t>5.5</t>
  </si>
  <si>
    <t>Индексы-дефляторы,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</si>
  <si>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104,4</t>
  </si>
  <si>
    <t>104,3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</si>
  <si>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</si>
  <si>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104,6</t>
  </si>
  <si>
    <t>Вывод объектов инвестиционной деятельности (мощностей) из эксплуатации в период действия Инвестиционной программы не планируется</t>
  </si>
  <si>
    <r>
  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программам в области энергосбережения и повышения энергетической эффективности, установленными уполномоченным органом исполнительной власти)</t>
    </r>
  </si>
  <si>
    <t>нд</t>
  </si>
  <si>
    <t>_____1_Вместо слов "Факт (Предложение по корректировке утвержденного плана)" указывается слово "Факт", если год, в отношении которого заполняется столбец, будет завершен по состоянию на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- слова "Предложение по корректировке утвержденного плана".</t>
  </si>
  <si>
    <r>
      <t>_____</t>
    </r>
    <r>
      <rPr>
        <vertAlign val="superscript"/>
        <sz val="10"/>
        <rFont val="Arial Cyr"/>
        <family val="1"/>
      </rPr>
      <t>2</t>
    </r>
    <r>
      <rPr>
        <sz val="10"/>
        <rFont val="Arial Cyr"/>
        <family val="1"/>
      </rPr>
      <t>_</t>
    </r>
    <r>
      <rPr>
        <sz val="10"/>
        <rFont val="Arial Cyr"/>
        <family val="1"/>
      </rPr>
      <t>Вместо слов "План (Утвержденный план)" указывается слово "План", если на год, в отношении которого заполняется столбец, отсутствует утвержденная инвестиционная программа, либо в противном случае - слова "Утвержденный план".</t>
    </r>
  </si>
  <si>
    <t>_____3_Словосочетания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(проекта инвестиционной программы и (или) проекта изменений, вносимых в инвестиционную программу) плюс или минус количество лет, равных числу, указанному в словосочетании соответственно после знака "+" или "-".</t>
  </si>
  <si>
    <t>_____4_"год  X" заменяется указанием года (четыре цифры и слово "год"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программы и (или) проекте изменений, вносимых в инвестиционную программу).</t>
  </si>
  <si>
    <t>Предложение по корректировке утвержденного 
плана</t>
  </si>
  <si>
    <t>1.5.</t>
  </si>
  <si>
    <t>Новое строительство, всего, в том числе:</t>
  </si>
  <si>
    <t>1.5.1.</t>
  </si>
  <si>
    <t>Новое строительство объектов по производству электрической энергии, всего, в том числе:</t>
  </si>
  <si>
    <t xml:space="preserve">  I_1SHK_DGS</t>
  </si>
  <si>
    <t>Утвержденный план
2019 года</t>
  </si>
  <si>
    <t xml:space="preserve">2021 год </t>
  </si>
  <si>
    <t>Год 2021</t>
  </si>
  <si>
    <t>План принятия основных средств и нематериальных активов к бухгалтерскому учету на 2021  год</t>
  </si>
  <si>
    <t>Итого план 
за 2021  год</t>
  </si>
  <si>
    <t>год 2021</t>
  </si>
  <si>
    <t>НДС к возмещению</t>
  </si>
  <si>
    <t>Стоимость объекта без НДС концессионера</t>
  </si>
  <si>
    <t>План принятия основных средств и нематериальных активов к бухгалтерскому учету на 2022  год</t>
  </si>
  <si>
    <t>4.1.3.</t>
  </si>
  <si>
    <t>4.2.3.</t>
  </si>
  <si>
    <t>Год 2022</t>
  </si>
  <si>
    <t>Всего по МО "Южно- Курильский городской округ"Сахалинская область, о. Кунашир, с. Головнино, с. Дубовое, о. Шикотан, с. Крабозаводское</t>
  </si>
  <si>
    <t>год 2022</t>
  </si>
  <si>
    <t>5.6.1</t>
  </si>
  <si>
    <t>5.6.2</t>
  </si>
  <si>
    <t>5.6.3</t>
  </si>
  <si>
    <t>5.6.4</t>
  </si>
  <si>
    <t>5.6.5</t>
  </si>
  <si>
    <t>Итого план 
за 2022  год</t>
  </si>
  <si>
    <t>29.1</t>
  </si>
  <si>
    <t>29.2</t>
  </si>
  <si>
    <t>29.3</t>
  </si>
  <si>
    <t>29.4</t>
  </si>
  <si>
    <t>29.5</t>
  </si>
  <si>
    <t>29.6</t>
  </si>
  <si>
    <t>30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</si>
  <si>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</si>
  <si>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</si>
  <si>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</si>
  <si>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</si>
  <si>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</si>
  <si>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</si>
  <si>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</si>
  <si>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</si>
  <si>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</si>
  <si>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</si>
  <si>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</si>
  <si>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</si>
  <si>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</si>
  <si>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</si>
  <si>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4.7.3</t>
  </si>
  <si>
    <t>4.7.4</t>
  </si>
  <si>
    <t>4.7.5</t>
  </si>
  <si>
    <t>4.7.6</t>
  </si>
  <si>
    <t>Факт</t>
  </si>
  <si>
    <t>План 
на 01.01.2019 года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</si>
  <si>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</si>
  <si>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</si>
  <si>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</si>
  <si>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</si>
  <si>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</si>
  <si>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</si>
  <si>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</si>
  <si>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</si>
  <si>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</si>
  <si>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</si>
  <si>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</si>
  <si>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</si>
  <si>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</si>
  <si>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</si>
  <si>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</si>
  <si>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</si>
  <si>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</si>
  <si>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</si>
  <si>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</si>
  <si>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</si>
  <si>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</si>
  <si>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</si>
  <si>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</si>
  <si>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31.24</t>
  </si>
  <si>
    <t>31.25</t>
  </si>
  <si>
    <t>31.26</t>
  </si>
  <si>
    <t>31.27</t>
  </si>
  <si>
    <t>31.28</t>
  </si>
  <si>
    <t>31.29</t>
  </si>
  <si>
    <t>31.30</t>
  </si>
  <si>
    <t>НД</t>
  </si>
  <si>
    <t xml:space="preserve">Утвержденный план 
2021 года </t>
  </si>
  <si>
    <t xml:space="preserve">Утвержденный план 
2022 года </t>
  </si>
  <si>
    <t xml:space="preserve">Предложение по корректировке утвержденного плана 2022 года </t>
  </si>
  <si>
    <t>Утвержденный план</t>
  </si>
  <si>
    <t xml:space="preserve">Утвержденный план </t>
  </si>
  <si>
    <t>Итого за период реализации инвестиционной программы Утвержденный план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</si>
  <si>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</si>
  <si>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</si>
  <si>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</si>
  <si>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</si>
  <si>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</si>
  <si>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</si>
  <si>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</si>
  <si>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</si>
  <si>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</si>
  <si>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</si>
  <si>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</si>
  <si>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</si>
  <si>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</si>
  <si>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</si>
  <si>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</si>
  <si>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</si>
  <si>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</si>
  <si>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</si>
  <si>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</si>
  <si>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</si>
  <si>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</si>
  <si>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</si>
  <si>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</si>
  <si>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</si>
  <si>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</si>
  <si>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</si>
  <si>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</si>
  <si>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</si>
  <si>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</si>
  <si>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</si>
  <si>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</si>
  <si>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</si>
  <si>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</si>
  <si>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</si>
  <si>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</si>
  <si>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</si>
  <si>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</si>
  <si>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</si>
  <si>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</si>
  <si>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</si>
  <si>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</si>
  <si>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</si>
  <si>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2021</t>
  </si>
  <si>
    <t>2022</t>
  </si>
  <si>
    <t>План на 01.01.2019 года</t>
  </si>
  <si>
    <t>Год раскрытия информации</t>
  </si>
  <si>
    <t>2021 год</t>
  </si>
  <si>
    <t>2022  год</t>
  </si>
  <si>
    <t>103,8</t>
  </si>
  <si>
    <t>ПРОГНОЗ СОЦИАЛЬНО-ЭКОНОМИЧЕСКОГО РАЗВИТИЯ
РОССИЙСКОЙ ФЕДЕРАЦИИ НА ПЛАНОВЫЙ ПЕРИОД 2018-2024 ГОДОВ</t>
  </si>
  <si>
    <t>104,0</t>
  </si>
  <si>
    <t>Строительство дизельной электростанции в с. Крабозаводское, о. Шикотан</t>
  </si>
  <si>
    <t>4.10</t>
  </si>
  <si>
    <t>не относится</t>
  </si>
  <si>
    <t>Увеличение мощности КТПН на ВДЭС с. Головнино, о.Кунашир</t>
  </si>
  <si>
    <t>I_4KG_KTP_VDES</t>
  </si>
  <si>
    <t>Приказом РЭК Сахалинской области №87 от 29 октября 2019 года</t>
  </si>
  <si>
    <t>Фактический объем финансирования на 01.01.2019 года 
млн. рублей 
(с НДС)</t>
  </si>
  <si>
    <t>План 
на 01.01.2020 года</t>
  </si>
  <si>
    <t>Предложение по корректировке утвержденного плана на 01.01.2020 года</t>
  </si>
  <si>
    <t>Финансирование капитальных вложений 
2019 года  в прогнозных ценах, млн. рублей (с НДС)</t>
  </si>
  <si>
    <t xml:space="preserve">
Факт 2019 года</t>
  </si>
  <si>
    <t>Утвержденный план
2020 года</t>
  </si>
  <si>
    <t xml:space="preserve">
Предложение по корректировке утвержденного плана
2020 года </t>
  </si>
  <si>
    <t xml:space="preserve">Предложение по корректировке утвержденного плана
2021 года </t>
  </si>
  <si>
    <t>Фактический объем освоения капитальных вложений на 01.01.19 года, 
млн. рублей 
(без НДС)</t>
  </si>
  <si>
    <t>План на 01.01.2020 года</t>
  </si>
  <si>
    <t>Предложение по корректировке утвержденного плана 
На 01.01.2020 года</t>
  </si>
  <si>
    <t>Освоение капитальных вложений 2019 года в прогнозных ценах соответствующих лет, млн. рублей (без НДС)</t>
  </si>
  <si>
    <t>2020 год</t>
  </si>
  <si>
    <t xml:space="preserve">2022 год </t>
  </si>
  <si>
    <t xml:space="preserve">Принятие основных средств и нематериальных активов к бухгалтерскому учету в 2019 году </t>
  </si>
  <si>
    <t>2</t>
  </si>
  <si>
    <t>Строительство электростанции на основе фотоэлектрического преобразования энергии солнца мощностью 250 кВт в с. Рейдово о. Итуруп</t>
  </si>
  <si>
    <t>Модернизация системы электроснабжения о. Итуруп</t>
  </si>
  <si>
    <t>Реконструкция, всего</t>
  </si>
  <si>
    <t>0.3.</t>
  </si>
  <si>
    <t>Модернизация, техническое перевооружение, всего</t>
  </si>
  <si>
    <t>0.2.</t>
  </si>
  <si>
    <t>Реконструкция  объектов по производству электрической энергии, объектов теплоснабжения и прочих объектов основных средств, всего, в том числе:</t>
  </si>
  <si>
    <t>Модернизация, техническое перевооружение, всего, в том числе:</t>
  </si>
  <si>
    <t>Модернизация, техническое перевооружение прочих объектов основных средств, всего, в том числе</t>
  </si>
  <si>
    <t>1.2.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</si>
  <si>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</si>
  <si>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Г</t>
  </si>
  <si>
    <t>K_6IR_SES</t>
  </si>
  <si>
    <t>K_3IKR_MES</t>
  </si>
  <si>
    <t>План принятия основных средств и нематериальных активов к бухгалтерскому учету на 2020 год</t>
  </si>
  <si>
    <t>Итого план 
за 2020 год</t>
  </si>
  <si>
    <t>создание возможности подключения новых потребителей</t>
  </si>
  <si>
    <t>снижение стоимости производства электрической энергии за счет использования солнечной станции</t>
  </si>
  <si>
    <t>0.5</t>
  </si>
  <si>
    <t>Новое строительство, всего</t>
  </si>
  <si>
    <t>1.3.</t>
  </si>
  <si>
    <t>2.3.1</t>
  </si>
  <si>
    <t>Модернизация, техническое перевооружение объектов по производству электрической энергии, всего, в том числе:</t>
  </si>
  <si>
    <t xml:space="preserve"> 2.3.1.1</t>
  </si>
  <si>
    <t>Строительство, реконструкция  электростанций и схемы выдачи мощности Курильский городской округ, остров Итуруп</t>
  </si>
  <si>
    <t>I_1ITK_DGU</t>
  </si>
  <si>
    <t>2019</t>
  </si>
  <si>
    <t xml:space="preserve">2.2. </t>
  </si>
  <si>
    <t>2.3.</t>
  </si>
  <si>
    <t>2.3.4.</t>
  </si>
  <si>
    <t>2.3.5.</t>
  </si>
  <si>
    <t>2.3.4.1.</t>
  </si>
  <si>
    <t>2.3.5.1.</t>
  </si>
  <si>
    <t>1.3.1.1.</t>
  </si>
  <si>
    <t>1.5.1.1.</t>
  </si>
  <si>
    <t>увеличение мощности, повышение надежности, создание возможности подключения новых потребителей</t>
  </si>
  <si>
    <t>Распоряжение правительства от 08.01.2009 №1-р</t>
  </si>
  <si>
    <t>IV</t>
  </si>
  <si>
    <t xml:space="preserve">Ввод объектов инвестиционной деятельности (мощностей) 
в эксплуатацию в 2019 год </t>
  </si>
  <si>
    <t>смета</t>
  </si>
  <si>
    <t>повышение надежности,  повышение качества предоставляемых услуг по передаче электроэнергии для существующих потребителей</t>
  </si>
  <si>
    <t>Увеличение сметной стоимости в текущих ценах 2020 г. Смета согласована  РЦЦС</t>
  </si>
  <si>
    <t xml:space="preserve">Увеличение сметной стоимости по результатам экспертизы ПСД и проверки сметной стоимости. Заключение №65-1-0817-20 от 08.06.2020 г. </t>
  </si>
  <si>
    <t>С</t>
  </si>
  <si>
    <t>III</t>
  </si>
  <si>
    <t>0,25 КВт</t>
  </si>
  <si>
    <t>2,08 МВхА</t>
  </si>
  <si>
    <t>7,2 МВт</t>
  </si>
  <si>
    <t>1,26 МВхА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</si>
</sst>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  <numFmt numFmtId="168" formatCode="[$-FC19]d\ mmmm\ yyyy\ &quot;г.&quot;"/>
    <numFmt numFmtId="169" formatCode="[$-419]mmmm\ yyyy;@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\ _₽"/>
    <numFmt numFmtId="176" formatCode="#,##0.000"/>
    <numFmt numFmtId="177" formatCode="#,##0.000_ ;\-#,##0.000\ "/>
    <numFmt numFmtId="178" formatCode="dd/mm/yy;@"/>
    <numFmt numFmtId="179" formatCode="[$-F800]dddd\,\ mmmm\ dd\,\ yyyy"/>
  </numFmts>
  <fonts count="87">
    <font>
      <sz val="10"/>
      <name val="Arial Cyr"/>
      <family val="2"/>
    </font>
    <font>
      <sz val="10"/>
      <name val="Arial"/>
      <family val="0"/>
    </font>
    <font>
      <sz val="11"/>
      <color indexed="8"/>
      <name val="SimSu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sz val="6.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9"/>
      <name val="Times New Roman"/>
      <family val="1"/>
    </font>
    <font>
      <b/>
      <sz val="6.5"/>
      <name val="Times New Roman"/>
      <family val="1"/>
    </font>
    <font>
      <b/>
      <sz val="8"/>
      <color indexed="8"/>
      <name val="Times New Roman"/>
      <family val="1"/>
    </font>
    <font>
      <sz val="5.8"/>
      <color indexed="8"/>
      <name val="Times New Roman"/>
      <family val="1"/>
    </font>
    <font>
      <sz val="5.8"/>
      <name val="Times New Roman"/>
      <family val="1"/>
    </font>
    <font>
      <b/>
      <sz val="7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7.5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Arial Cyr"/>
      <family val="1"/>
    </font>
    <font>
      <sz val="6.8"/>
      <name val="Times New Roman"/>
      <family val="1"/>
    </font>
    <font>
      <b/>
      <sz val="6.8"/>
      <name val="Times New Roman"/>
      <family val="1"/>
    </font>
    <font>
      <sz val="6.5"/>
      <color indexed="9"/>
      <name val="Times New Roman"/>
      <family val="1"/>
    </font>
    <font>
      <sz val="6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0"/>
      <name val="Arial Cyr"/>
      <family val="2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Arial Cyr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3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textRotation="90" wrapText="1"/>
      <protection/>
    </xf>
    <xf numFmtId="0" fontId="13" fillId="0" borderId="11" xfId="54" applyFont="1" applyFill="1" applyBorder="1" applyAlignment="1">
      <alignment horizontal="center" vertical="center" textRotation="90" wrapText="1"/>
      <protection/>
    </xf>
    <xf numFmtId="0" fontId="9" fillId="0" borderId="11" xfId="56" applyFont="1" applyFill="1" applyBorder="1" applyAlignment="1">
      <alignment horizontal="center" vertical="center" textRotation="90" wrapText="1"/>
      <protection/>
    </xf>
    <xf numFmtId="0" fontId="15" fillId="0" borderId="11" xfId="54" applyFont="1" applyFill="1" applyBorder="1" applyAlignment="1">
      <alignment horizontal="center" vertical="center" textRotation="90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textRotation="90"/>
      <protection/>
    </xf>
    <xf numFmtId="0" fontId="20" fillId="0" borderId="11" xfId="54" applyFont="1" applyFill="1" applyBorder="1" applyAlignment="1">
      <alignment horizontal="center" vertical="center" textRotation="90" wrapText="1"/>
      <protection/>
    </xf>
    <xf numFmtId="0" fontId="20" fillId="0" borderId="11" xfId="54" applyFont="1" applyFill="1" applyBorder="1" applyAlignment="1">
      <alignment horizontal="center" vertical="center"/>
      <protection/>
    </xf>
    <xf numFmtId="0" fontId="23" fillId="0" borderId="11" xfId="54" applyFont="1" applyFill="1" applyBorder="1" applyAlignment="1">
      <alignment horizontal="center" vertical="center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textRotation="90" wrapText="1"/>
      <protection/>
    </xf>
    <xf numFmtId="0" fontId="24" fillId="0" borderId="13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textRotation="90" wrapText="1"/>
      <protection/>
    </xf>
    <xf numFmtId="49" fontId="11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right" vertical="top"/>
    </xf>
    <xf numFmtId="49" fontId="18" fillId="0" borderId="1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top"/>
    </xf>
    <xf numFmtId="0" fontId="33" fillId="0" borderId="11" xfId="54" applyFont="1" applyFill="1" applyBorder="1" applyAlignment="1">
      <alignment horizontal="center" vertical="center" wrapText="1"/>
      <protection/>
    </xf>
    <xf numFmtId="0" fontId="33" fillId="0" borderId="11" xfId="54" applyFont="1" applyFill="1" applyBorder="1" applyAlignment="1">
      <alignment horizontal="center" vertical="center"/>
      <protection/>
    </xf>
    <xf numFmtId="49" fontId="33" fillId="0" borderId="11" xfId="54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36" fillId="0" borderId="11" xfId="0" applyFont="1" applyFill="1" applyBorder="1" applyAlignment="1">
      <alignment horizontal="center" vertical="center" textRotation="90" wrapText="1"/>
    </xf>
    <xf numFmtId="0" fontId="36" fillId="0" borderId="14" xfId="0" applyFont="1" applyFill="1" applyBorder="1" applyAlignment="1">
      <alignment horizontal="center" vertical="center" textRotation="90" wrapText="1"/>
    </xf>
    <xf numFmtId="0" fontId="36" fillId="0" borderId="11" xfId="0" applyFont="1" applyFill="1" applyBorder="1" applyAlignment="1">
      <alignment horizontal="center" vertical="top"/>
    </xf>
    <xf numFmtId="0" fontId="36" fillId="0" borderId="15" xfId="0" applyFont="1" applyFill="1" applyBorder="1" applyAlignment="1">
      <alignment horizontal="center" vertical="center"/>
    </xf>
    <xf numFmtId="0" fontId="15" fillId="0" borderId="16" xfId="54" applyFont="1" applyFill="1" applyBorder="1" applyAlignment="1">
      <alignment horizontal="center" vertical="center"/>
      <protection/>
    </xf>
    <xf numFmtId="49" fontId="15" fillId="0" borderId="16" xfId="54" applyNumberFormat="1" applyFont="1" applyFill="1" applyBorder="1" applyAlignment="1">
      <alignment horizontal="center" vertical="center"/>
      <protection/>
    </xf>
    <xf numFmtId="170" fontId="13" fillId="0" borderId="15" xfId="54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170" fontId="8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right" wrapText="1"/>
    </xf>
    <xf numFmtId="170" fontId="7" fillId="0" borderId="15" xfId="0" applyNumberFormat="1" applyFont="1" applyFill="1" applyBorder="1" applyAlignment="1">
      <alignment horizontal="center" vertical="center" wrapText="1"/>
    </xf>
    <xf numFmtId="0" fontId="15" fillId="0" borderId="12" xfId="54" applyFont="1" applyFill="1" applyBorder="1" applyAlignment="1">
      <alignment horizontal="center" vertical="center" textRotation="90" wrapText="1"/>
      <protection/>
    </xf>
    <xf numFmtId="0" fontId="9" fillId="0" borderId="15" xfId="56" applyFont="1" applyFill="1" applyBorder="1" applyAlignment="1">
      <alignment horizontal="center" vertical="center" textRotation="90" wrapText="1"/>
      <protection/>
    </xf>
    <xf numFmtId="0" fontId="15" fillId="0" borderId="15" xfId="54" applyFont="1" applyFill="1" applyBorder="1" applyAlignment="1">
      <alignment horizontal="center" vertical="center" textRotation="90" wrapText="1"/>
      <protection/>
    </xf>
    <xf numFmtId="49" fontId="13" fillId="0" borderId="15" xfId="54" applyNumberFormat="1" applyFont="1" applyFill="1" applyBorder="1" applyAlignment="1">
      <alignment horizontal="center" vertical="center"/>
      <protection/>
    </xf>
    <xf numFmtId="170" fontId="11" fillId="0" borderId="1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 wrapText="1"/>
    </xf>
    <xf numFmtId="0" fontId="14" fillId="0" borderId="15" xfId="54" applyFont="1" applyFill="1" applyBorder="1" applyAlignment="1">
      <alignment horizontal="center" vertical="center"/>
      <protection/>
    </xf>
    <xf numFmtId="49" fontId="14" fillId="0" borderId="15" xfId="54" applyNumberFormat="1" applyFont="1" applyFill="1" applyBorder="1" applyAlignment="1">
      <alignment horizontal="center" vertical="center"/>
      <protection/>
    </xf>
    <xf numFmtId="0" fontId="13" fillId="0" borderId="15" xfId="54" applyFont="1" applyFill="1" applyBorder="1" applyAlignment="1">
      <alignment horizontal="center" vertical="center"/>
      <protection/>
    </xf>
    <xf numFmtId="0" fontId="13" fillId="0" borderId="15" xfId="54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textRotation="90" wrapText="1"/>
      <protection/>
    </xf>
    <xf numFmtId="0" fontId="13" fillId="0" borderId="15" xfId="54" applyFont="1" applyFill="1" applyBorder="1" applyAlignment="1">
      <alignment horizontal="center" vertical="center" textRotation="90" wrapText="1"/>
      <protection/>
    </xf>
    <xf numFmtId="0" fontId="14" fillId="0" borderId="15" xfId="54" applyFont="1" applyFill="1" applyBorder="1" applyAlignment="1">
      <alignment horizontal="left" vertical="center" wrapText="1"/>
      <protection/>
    </xf>
    <xf numFmtId="170" fontId="14" fillId="0" borderId="15" xfId="54" applyNumberFormat="1" applyFont="1" applyFill="1" applyBorder="1" applyAlignment="1">
      <alignment horizontal="center" vertical="center"/>
      <protection/>
    </xf>
    <xf numFmtId="166" fontId="14" fillId="0" borderId="15" xfId="54" applyNumberFormat="1" applyFont="1" applyFill="1" applyBorder="1" applyAlignment="1">
      <alignment horizontal="center" vertical="center"/>
      <protection/>
    </xf>
    <xf numFmtId="0" fontId="13" fillId="0" borderId="15" xfId="54" applyFont="1" applyFill="1" applyBorder="1" applyAlignment="1">
      <alignment horizontal="left" vertical="center" wrapText="1"/>
      <protection/>
    </xf>
    <xf numFmtId="49" fontId="8" fillId="0" borderId="11" xfId="0" applyNumberFormat="1" applyFont="1" applyFill="1" applyBorder="1" applyAlignment="1">
      <alignment horizontal="center" vertical="top"/>
    </xf>
    <xf numFmtId="0" fontId="14" fillId="0" borderId="15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top" wrapText="1"/>
    </xf>
    <xf numFmtId="165" fontId="0" fillId="0" borderId="0" xfId="64" applyFont="1" applyFill="1" applyAlignment="1">
      <alignment/>
    </xf>
    <xf numFmtId="0" fontId="9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" fontId="36" fillId="0" borderId="11" xfId="0" applyNumberFormat="1" applyFont="1" applyFill="1" applyBorder="1" applyAlignment="1">
      <alignment horizontal="center" vertical="top"/>
    </xf>
    <xf numFmtId="49" fontId="36" fillId="0" borderId="11" xfId="0" applyNumberFormat="1" applyFont="1" applyFill="1" applyBorder="1" applyAlignment="1">
      <alignment horizontal="center" vertical="top"/>
    </xf>
    <xf numFmtId="49" fontId="15" fillId="0" borderId="15" xfId="54" applyNumberFormat="1" applyFont="1" applyFill="1" applyBorder="1" applyAlignment="1">
      <alignment horizontal="center" vertical="center"/>
      <protection/>
    </xf>
    <xf numFmtId="166" fontId="16" fillId="0" borderId="15" xfId="54" applyNumberFormat="1" applyFont="1" applyFill="1" applyBorder="1" applyAlignment="1">
      <alignment horizontal="center" vertical="center"/>
      <protection/>
    </xf>
    <xf numFmtId="2" fontId="14" fillId="0" borderId="15" xfId="54" applyNumberFormat="1" applyFont="1" applyFill="1" applyBorder="1" applyAlignment="1">
      <alignment horizontal="center" vertical="center"/>
      <protection/>
    </xf>
    <xf numFmtId="167" fontId="3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0" fontId="19" fillId="0" borderId="15" xfId="54" applyFont="1" applyFill="1" applyBorder="1" applyAlignment="1">
      <alignment horizontal="center" vertical="center" textRotation="90" wrapText="1"/>
      <protection/>
    </xf>
    <xf numFmtId="0" fontId="19" fillId="0" borderId="15" xfId="54" applyFont="1" applyFill="1" applyBorder="1" applyAlignment="1">
      <alignment horizontal="center" vertical="center"/>
      <protection/>
    </xf>
    <xf numFmtId="49" fontId="19" fillId="0" borderId="15" xfId="54" applyNumberFormat="1" applyFont="1" applyFill="1" applyBorder="1" applyAlignment="1">
      <alignment horizontal="center" vertical="center"/>
      <protection/>
    </xf>
    <xf numFmtId="0" fontId="30" fillId="0" borderId="15" xfId="54" applyFont="1" applyFill="1" applyBorder="1" applyAlignment="1">
      <alignment horizontal="left" vertical="center" wrapText="1"/>
      <protection/>
    </xf>
    <xf numFmtId="49" fontId="33" fillId="0" borderId="11" xfId="54" applyNumberFormat="1" applyFont="1" applyBorder="1" applyAlignment="1">
      <alignment horizontal="center" vertical="center"/>
      <protection/>
    </xf>
    <xf numFmtId="170" fontId="8" fillId="0" borderId="1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15" fillId="0" borderId="15" xfId="54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/>
    </xf>
    <xf numFmtId="170" fontId="36" fillId="0" borderId="15" xfId="0" applyNumberFormat="1" applyFont="1" applyFill="1" applyBorder="1" applyAlignment="1">
      <alignment horizontal="center" vertical="center"/>
    </xf>
    <xf numFmtId="169" fontId="36" fillId="0" borderId="15" xfId="0" applyNumberFormat="1" applyFont="1" applyFill="1" applyBorder="1" applyAlignment="1">
      <alignment horizontal="center" vertical="center"/>
    </xf>
    <xf numFmtId="2" fontId="36" fillId="0" borderId="15" xfId="0" applyNumberFormat="1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left"/>
    </xf>
    <xf numFmtId="49" fontId="12" fillId="0" borderId="17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9" fontId="36" fillId="0" borderId="16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170" fontId="37" fillId="0" borderId="16" xfId="0" applyNumberFormat="1" applyFont="1" applyFill="1" applyBorder="1" applyAlignment="1">
      <alignment horizontal="center" vertical="center"/>
    </xf>
    <xf numFmtId="169" fontId="37" fillId="0" borderId="16" xfId="0" applyNumberFormat="1" applyFont="1" applyFill="1" applyBorder="1" applyAlignment="1">
      <alignment horizontal="center" vertical="center"/>
    </xf>
    <xf numFmtId="170" fontId="37" fillId="0" borderId="15" xfId="0" applyNumberFormat="1" applyFont="1" applyFill="1" applyBorder="1" applyAlignment="1">
      <alignment horizontal="center" vertical="center"/>
    </xf>
    <xf numFmtId="2" fontId="37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9" fontId="11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66" fontId="7" fillId="0" borderId="13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0" fontId="14" fillId="0" borderId="0" xfId="54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70" fontId="40" fillId="0" borderId="15" xfId="54" applyNumberFormat="1" applyFont="1" applyFill="1" applyBorder="1" applyAlignment="1">
      <alignment horizontal="center" vertical="center"/>
      <protection/>
    </xf>
    <xf numFmtId="0" fontId="41" fillId="0" borderId="15" xfId="54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9" fontId="15" fillId="0" borderId="19" xfId="54" applyNumberFormat="1" applyFont="1" applyFill="1" applyBorder="1" applyAlignment="1">
      <alignment horizontal="center" vertical="center"/>
      <protection/>
    </xf>
    <xf numFmtId="49" fontId="15" fillId="0" borderId="18" xfId="54" applyNumberFormat="1" applyFont="1" applyFill="1" applyBorder="1" applyAlignment="1">
      <alignment horizontal="center" vertical="center"/>
      <protection/>
    </xf>
    <xf numFmtId="0" fontId="16" fillId="0" borderId="15" xfId="54" applyFont="1" applyFill="1" applyBorder="1" applyAlignment="1">
      <alignment horizontal="center" vertical="center"/>
      <protection/>
    </xf>
    <xf numFmtId="2" fontId="16" fillId="0" borderId="15" xfId="54" applyNumberFormat="1" applyFont="1" applyFill="1" applyBorder="1" applyAlignment="1">
      <alignment horizontal="center" vertical="center"/>
      <protection/>
    </xf>
    <xf numFmtId="166" fontId="15" fillId="0" borderId="15" xfId="54" applyNumberFormat="1" applyFont="1" applyFill="1" applyBorder="1" applyAlignment="1">
      <alignment horizontal="center" vertical="center"/>
      <protection/>
    </xf>
    <xf numFmtId="0" fontId="15" fillId="0" borderId="15" xfId="54" applyFont="1" applyFill="1" applyBorder="1" applyAlignment="1">
      <alignment horizontal="center" vertical="center"/>
      <protection/>
    </xf>
    <xf numFmtId="0" fontId="13" fillId="0" borderId="16" xfId="54" applyFont="1" applyFill="1" applyBorder="1" applyAlignment="1">
      <alignment horizontal="center" vertical="center"/>
      <protection/>
    </xf>
    <xf numFmtId="0" fontId="19" fillId="0" borderId="15" xfId="54" applyFont="1" applyBorder="1" applyAlignment="1">
      <alignment horizontal="center" vertical="center"/>
      <protection/>
    </xf>
    <xf numFmtId="2" fontId="0" fillId="0" borderId="1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49" fontId="33" fillId="0" borderId="16" xfId="54" applyNumberFormat="1" applyFont="1" applyFill="1" applyBorder="1" applyAlignment="1">
      <alignment horizontal="center" vertical="center"/>
      <protection/>
    </xf>
    <xf numFmtId="49" fontId="33" fillId="0" borderId="15" xfId="54" applyNumberFormat="1" applyFont="1" applyFill="1" applyBorder="1" applyAlignment="1">
      <alignment horizontal="center" vertic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0" fontId="16" fillId="0" borderId="15" xfId="54" applyFont="1" applyFill="1" applyBorder="1" applyAlignment="1">
      <alignment horizontal="left" vertical="center" wrapText="1"/>
      <protection/>
    </xf>
    <xf numFmtId="49" fontId="15" fillId="0" borderId="15" xfId="54" applyNumberFormat="1" applyFont="1" applyFill="1" applyBorder="1" applyAlignment="1">
      <alignment horizontal="center" vertical="center" wrapText="1"/>
      <protection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49" fontId="16" fillId="0" borderId="15" xfId="54" applyNumberFormat="1" applyFont="1" applyFill="1" applyBorder="1" applyAlignment="1">
      <alignment horizontal="center" vertical="center"/>
      <protection/>
    </xf>
    <xf numFmtId="0" fontId="9" fillId="0" borderId="15" xfId="56" applyNumberFormat="1" applyFont="1" applyFill="1" applyBorder="1" applyAlignment="1">
      <alignment horizontal="center" vertical="center" wrapText="1"/>
      <protection/>
    </xf>
    <xf numFmtId="0" fontId="15" fillId="0" borderId="15" xfId="54" applyFont="1" applyBorder="1" applyAlignment="1">
      <alignment horizontal="center" vertical="center"/>
      <protection/>
    </xf>
    <xf numFmtId="0" fontId="9" fillId="0" borderId="15" xfId="56" applyFont="1" applyBorder="1" applyAlignment="1">
      <alignment horizontal="center" vertical="center" wrapText="1"/>
      <protection/>
    </xf>
    <xf numFmtId="49" fontId="15" fillId="0" borderId="15" xfId="54" applyNumberFormat="1" applyFont="1" applyBorder="1" applyAlignment="1">
      <alignment horizontal="center" vertical="center"/>
      <protection/>
    </xf>
    <xf numFmtId="0" fontId="22" fillId="0" borderId="15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20" fillId="0" borderId="16" xfId="54" applyFont="1" applyFill="1" applyBorder="1" applyAlignment="1">
      <alignment horizontal="center" vertical="center"/>
      <protection/>
    </xf>
    <xf numFmtId="0" fontId="20" fillId="0" borderId="19" xfId="54" applyFont="1" applyFill="1" applyBorder="1" applyAlignment="1">
      <alignment horizontal="center" vertical="center"/>
      <protection/>
    </xf>
    <xf numFmtId="49" fontId="20" fillId="0" borderId="16" xfId="54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left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49" fontId="23" fillId="0" borderId="15" xfId="54" applyNumberFormat="1" applyFont="1" applyFill="1" applyBorder="1" applyAlignment="1">
      <alignment horizontal="center" vertical="center" wrapText="1"/>
      <protection/>
    </xf>
    <xf numFmtId="166" fontId="23" fillId="0" borderId="15" xfId="54" applyNumberFormat="1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/>
      <protection/>
    </xf>
    <xf numFmtId="0" fontId="24" fillId="0" borderId="19" xfId="54" applyFont="1" applyFill="1" applyBorder="1" applyAlignment="1">
      <alignment horizontal="center" vertical="center"/>
      <protection/>
    </xf>
    <xf numFmtId="49" fontId="24" fillId="0" borderId="16" xfId="54" applyNumberFormat="1" applyFont="1" applyFill="1" applyBorder="1" applyAlignment="1">
      <alignment horizontal="center"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23" fillId="0" borderId="15" xfId="54" applyNumberFormat="1" applyFont="1" applyFill="1" applyBorder="1" applyAlignment="1">
      <alignment horizontal="center" vertical="center"/>
      <protection/>
    </xf>
    <xf numFmtId="0" fontId="13" fillId="0" borderId="19" xfId="54" applyFont="1" applyFill="1" applyBorder="1" applyAlignment="1">
      <alignment horizontal="center" vertical="center"/>
      <protection/>
    </xf>
    <xf numFmtId="49" fontId="13" fillId="0" borderId="16" xfId="54" applyNumberFormat="1" applyFont="1" applyFill="1" applyBorder="1" applyAlignment="1">
      <alignment horizontal="center" vertical="center"/>
      <protection/>
    </xf>
    <xf numFmtId="1" fontId="14" fillId="0" borderId="15" xfId="54" applyNumberFormat="1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2" fontId="13" fillId="0" borderId="15" xfId="54" applyNumberFormat="1" applyFont="1" applyFill="1" applyBorder="1" applyAlignment="1">
      <alignment horizontal="center" vertical="center"/>
      <protection/>
    </xf>
    <xf numFmtId="0" fontId="43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top"/>
    </xf>
    <xf numFmtId="170" fontId="37" fillId="0" borderId="18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170" fontId="28" fillId="0" borderId="15" xfId="0" applyNumberFormat="1" applyFont="1" applyFill="1" applyBorder="1" applyAlignment="1">
      <alignment horizontal="center" vertical="center"/>
    </xf>
    <xf numFmtId="170" fontId="2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 wrapText="1"/>
    </xf>
    <xf numFmtId="166" fontId="7" fillId="0" borderId="21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170" fontId="37" fillId="0" borderId="15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170" fontId="13" fillId="0" borderId="15" xfId="54" applyNumberFormat="1" applyFont="1" applyFill="1" applyBorder="1" applyAlignment="1">
      <alignment horizontal="center" vertical="center" wrapText="1"/>
      <protection/>
    </xf>
    <xf numFmtId="166" fontId="14" fillId="0" borderId="0" xfId="54" applyNumberFormat="1" applyFont="1" applyFill="1" applyBorder="1" applyAlignment="1">
      <alignment horizontal="center" vertical="center"/>
      <protection/>
    </xf>
    <xf numFmtId="49" fontId="13" fillId="0" borderId="0" xfId="54" applyNumberFormat="1" applyFont="1" applyFill="1" applyBorder="1" applyAlignment="1">
      <alignment horizontal="center" vertical="center"/>
      <protection/>
    </xf>
    <xf numFmtId="2" fontId="14" fillId="0" borderId="15" xfId="54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center" vertical="center"/>
    </xf>
    <xf numFmtId="177" fontId="6" fillId="0" borderId="15" xfId="55" applyNumberFormat="1" applyFont="1" applyFill="1" applyBorder="1" applyAlignment="1">
      <alignment horizontal="center" vertical="center" wrapText="1"/>
      <protection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0" fontId="41" fillId="0" borderId="15" xfId="54" applyNumberFormat="1" applyFont="1" applyFill="1" applyBorder="1" applyAlignment="1">
      <alignment horizontal="center" vertical="center"/>
      <protection/>
    </xf>
    <xf numFmtId="170" fontId="26" fillId="0" borderId="15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/>
    </xf>
    <xf numFmtId="0" fontId="40" fillId="0" borderId="15" xfId="54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/>
    </xf>
    <xf numFmtId="177" fontId="11" fillId="0" borderId="22" xfId="0" applyNumberFormat="1" applyFont="1" applyFill="1" applyBorder="1" applyAlignment="1">
      <alignment horizontal="center" vertical="center"/>
    </xf>
    <xf numFmtId="176" fontId="37" fillId="0" borderId="15" xfId="0" applyNumberFormat="1" applyFont="1" applyFill="1" applyBorder="1" applyAlignment="1">
      <alignment horizontal="center" vertical="center"/>
    </xf>
    <xf numFmtId="49" fontId="33" fillId="0" borderId="18" xfId="54" applyNumberFormat="1" applyFont="1" applyFill="1" applyBorder="1" applyAlignment="1">
      <alignment horizontal="center" vertical="center"/>
      <protection/>
    </xf>
    <xf numFmtId="0" fontId="20" fillId="0" borderId="15" xfId="54" applyFont="1" applyFill="1" applyBorder="1" applyAlignment="1">
      <alignment horizontal="center" vertical="center"/>
      <protection/>
    </xf>
    <xf numFmtId="170" fontId="45" fillId="0" borderId="15" xfId="0" applyNumberFormat="1" applyFont="1" applyFill="1" applyBorder="1" applyAlignment="1">
      <alignment horizontal="center" vertical="center"/>
    </xf>
    <xf numFmtId="170" fontId="86" fillId="0" borderId="15" xfId="0" applyNumberFormat="1" applyFont="1" applyFill="1" applyBorder="1" applyAlignment="1">
      <alignment horizontal="center" vertical="center"/>
    </xf>
    <xf numFmtId="175" fontId="37" fillId="0" borderId="15" xfId="0" applyNumberFormat="1" applyFont="1" applyFill="1" applyBorder="1" applyAlignment="1">
      <alignment horizontal="center" vertical="center"/>
    </xf>
    <xf numFmtId="2" fontId="15" fillId="0" borderId="15" xfId="54" applyNumberFormat="1" applyFont="1" applyFill="1" applyBorder="1" applyAlignment="1">
      <alignment horizontal="center" vertical="center"/>
      <protection/>
    </xf>
    <xf numFmtId="166" fontId="13" fillId="0" borderId="15" xfId="54" applyNumberFormat="1" applyFont="1" applyFill="1" applyBorder="1" applyAlignment="1">
      <alignment horizontal="center" vertical="center"/>
      <protection/>
    </xf>
    <xf numFmtId="0" fontId="19" fillId="0" borderId="15" xfId="54" applyFont="1" applyFill="1" applyBorder="1" applyAlignment="1">
      <alignment horizontal="left" vertical="center" wrapText="1"/>
      <protection/>
    </xf>
    <xf numFmtId="0" fontId="20" fillId="0" borderId="15" xfId="54" applyFont="1" applyFill="1" applyBorder="1" applyAlignment="1">
      <alignment horizontal="left" vertical="center" wrapText="1"/>
      <protection/>
    </xf>
    <xf numFmtId="0" fontId="15" fillId="0" borderId="15" xfId="54" applyFont="1" applyFill="1" applyBorder="1" applyAlignment="1">
      <alignment horizontal="left" vertical="center" wrapText="1"/>
      <protection/>
    </xf>
    <xf numFmtId="0" fontId="20" fillId="0" borderId="15" xfId="54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center" vertical="center" wrapText="1"/>
      <protection/>
    </xf>
    <xf numFmtId="166" fontId="20" fillId="0" borderId="15" xfId="54" applyNumberFormat="1" applyFont="1" applyFill="1" applyBorder="1" applyAlignment="1">
      <alignment horizontal="center" vertical="center" wrapText="1"/>
      <protection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15" xfId="54" applyNumberFormat="1" applyFont="1" applyFill="1" applyBorder="1" applyAlignment="1">
      <alignment horizontal="center" vertical="center"/>
      <protection/>
    </xf>
    <xf numFmtId="1" fontId="13" fillId="0" borderId="15" xfId="54" applyNumberFormat="1" applyFont="1" applyFill="1" applyBorder="1" applyAlignment="1">
      <alignment horizontal="center" vertical="center"/>
      <protection/>
    </xf>
    <xf numFmtId="166" fontId="13" fillId="0" borderId="15" xfId="54" applyNumberFormat="1" applyFont="1" applyFill="1" applyBorder="1" applyAlignment="1">
      <alignment horizontal="center" vertical="center" wrapText="1"/>
      <protection/>
    </xf>
    <xf numFmtId="177" fontId="6" fillId="0" borderId="15" xfId="55" applyNumberFormat="1" applyFont="1" applyFill="1" applyBorder="1" applyAlignment="1">
      <alignment horizontal="center" vertical="center"/>
      <protection/>
    </xf>
    <xf numFmtId="177" fontId="6" fillId="0" borderId="0" xfId="55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170" fontId="8" fillId="0" borderId="15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0" fontId="23" fillId="0" borderId="16" xfId="54" applyFont="1" applyFill="1" applyBorder="1" applyAlignment="1">
      <alignment horizontal="center" vertical="center"/>
      <protection/>
    </xf>
    <xf numFmtId="177" fontId="8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top"/>
    </xf>
    <xf numFmtId="0" fontId="36" fillId="0" borderId="11" xfId="0" applyFont="1" applyFill="1" applyBorder="1" applyAlignment="1">
      <alignment horizontal="center" vertical="center" wrapText="1"/>
    </xf>
    <xf numFmtId="175" fontId="37" fillId="0" borderId="16" xfId="0" applyNumberFormat="1" applyFont="1" applyFill="1" applyBorder="1" applyAlignment="1">
      <alignment horizontal="center" vertical="center"/>
    </xf>
    <xf numFmtId="175" fontId="37" fillId="0" borderId="27" xfId="0" applyNumberFormat="1" applyFont="1" applyFill="1" applyBorder="1" applyAlignment="1">
      <alignment horizontal="center" vertical="center"/>
    </xf>
    <xf numFmtId="175" fontId="37" fillId="0" borderId="28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textRotation="90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170" fontId="39" fillId="0" borderId="15" xfId="0" applyNumberFormat="1" applyFont="1" applyFill="1" applyBorder="1" applyAlignment="1">
      <alignment horizontal="center" vertical="center" wrapText="1"/>
    </xf>
    <xf numFmtId="170" fontId="11" fillId="0" borderId="15" xfId="0" applyNumberFormat="1" applyFont="1" applyFill="1" applyBorder="1" applyAlignment="1">
      <alignment horizontal="center" vertical="center" wrapText="1"/>
    </xf>
    <xf numFmtId="175" fontId="36" fillId="0" borderId="16" xfId="0" applyNumberFormat="1" applyFont="1" applyFill="1" applyBorder="1" applyAlignment="1">
      <alignment horizontal="center" vertical="center"/>
    </xf>
    <xf numFmtId="175" fontId="36" fillId="0" borderId="27" xfId="0" applyNumberFormat="1" applyFont="1" applyFill="1" applyBorder="1" applyAlignment="1">
      <alignment horizontal="center" vertical="center"/>
    </xf>
    <xf numFmtId="175" fontId="36" fillId="0" borderId="28" xfId="0" applyNumberFormat="1" applyFont="1" applyFill="1" applyBorder="1" applyAlignment="1">
      <alignment horizontal="center" vertical="center"/>
    </xf>
    <xf numFmtId="170" fontId="37" fillId="0" borderId="15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vertical="top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170" fontId="8" fillId="0" borderId="21" xfId="0" applyNumberFormat="1" applyFont="1" applyFill="1" applyBorder="1" applyAlignment="1">
      <alignment horizontal="center" vertical="center" wrapText="1"/>
    </xf>
    <xf numFmtId="170" fontId="7" fillId="0" borderId="30" xfId="0" applyNumberFormat="1" applyFont="1" applyFill="1" applyBorder="1" applyAlignment="1">
      <alignment horizontal="center" vertical="center" wrapText="1"/>
    </xf>
    <xf numFmtId="170" fontId="7" fillId="0" borderId="2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left"/>
    </xf>
    <xf numFmtId="0" fontId="13" fillId="0" borderId="15" xfId="54" applyFont="1" applyFill="1" applyBorder="1" applyAlignment="1">
      <alignment horizontal="center" vertical="center" wrapText="1"/>
      <protection/>
    </xf>
    <xf numFmtId="0" fontId="13" fillId="0" borderId="15" xfId="54" applyFont="1" applyFill="1" applyBorder="1" applyAlignment="1">
      <alignment horizontal="center" vertical="center"/>
      <protection/>
    </xf>
    <xf numFmtId="0" fontId="13" fillId="0" borderId="23" xfId="54" applyFont="1" applyFill="1" applyBorder="1" applyAlignment="1">
      <alignment horizontal="center" vertical="center"/>
      <protection/>
    </xf>
    <xf numFmtId="0" fontId="13" fillId="0" borderId="31" xfId="54" applyFont="1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wrapText="1"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/>
      <protection/>
    </xf>
    <xf numFmtId="2" fontId="13" fillId="0" borderId="15" xfId="54" applyNumberFormat="1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 textRotation="90" wrapText="1"/>
      <protection/>
    </xf>
    <xf numFmtId="2" fontId="14" fillId="0" borderId="15" xfId="54" applyNumberFormat="1" applyFont="1" applyFill="1" applyBorder="1" applyAlignment="1">
      <alignment horizontal="center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49" fontId="13" fillId="0" borderId="16" xfId="54" applyNumberFormat="1" applyFont="1" applyFill="1" applyBorder="1" applyAlignment="1">
      <alignment horizontal="center" vertical="center"/>
      <protection/>
    </xf>
    <xf numFmtId="177" fontId="11" fillId="0" borderId="23" xfId="0" applyNumberFormat="1" applyFont="1" applyFill="1" applyBorder="1" applyAlignment="1">
      <alignment horizontal="center" vertical="center"/>
    </xf>
    <xf numFmtId="177" fontId="11" fillId="0" borderId="32" xfId="0" applyNumberFormat="1" applyFont="1" applyFill="1" applyBorder="1" applyAlignment="1">
      <alignment horizontal="center" vertical="center"/>
    </xf>
    <xf numFmtId="0" fontId="15" fillId="0" borderId="11" xfId="54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15" fillId="0" borderId="19" xfId="54" applyFont="1" applyFill="1" applyBorder="1" applyAlignment="1">
      <alignment horizontal="center" wrapText="1"/>
      <protection/>
    </xf>
    <xf numFmtId="0" fontId="15" fillId="0" borderId="24" xfId="54" applyFont="1" applyFill="1" applyBorder="1" applyAlignment="1">
      <alignment horizontal="center" wrapText="1"/>
      <protection/>
    </xf>
    <xf numFmtId="0" fontId="15" fillId="0" borderId="25" xfId="54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horizontal="center" wrapText="1"/>
      <protection/>
    </xf>
    <xf numFmtId="0" fontId="15" fillId="0" borderId="15" xfId="54" applyFont="1" applyFill="1" applyBorder="1" applyAlignment="1">
      <alignment horizontal="center" vertical="center" wrapText="1"/>
      <protection/>
    </xf>
    <xf numFmtId="0" fontId="15" fillId="0" borderId="23" xfId="54" applyFont="1" applyFill="1" applyBorder="1" applyAlignment="1">
      <alignment horizontal="center" vertical="center" wrapText="1"/>
      <protection/>
    </xf>
    <xf numFmtId="0" fontId="15" fillId="0" borderId="31" xfId="54" applyFont="1" applyFill="1" applyBorder="1" applyAlignment="1">
      <alignment horizontal="center" vertical="center" wrapText="1"/>
      <protection/>
    </xf>
    <xf numFmtId="0" fontId="15" fillId="0" borderId="20" xfId="54" applyFont="1" applyFill="1" applyBorder="1" applyAlignment="1">
      <alignment horizontal="center" vertical="center" wrapText="1"/>
      <protection/>
    </xf>
    <xf numFmtId="166" fontId="15" fillId="0" borderId="15" xfId="54" applyNumberFormat="1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top"/>
    </xf>
    <xf numFmtId="49" fontId="47" fillId="0" borderId="15" xfId="54" applyNumberFormat="1" applyFont="1" applyFill="1" applyBorder="1" applyAlignment="1">
      <alignment horizontal="center" vertical="center"/>
      <protection/>
    </xf>
    <xf numFmtId="49" fontId="31" fillId="0" borderId="15" xfId="54" applyNumberFormat="1" applyFont="1" applyFill="1" applyBorder="1" applyAlignment="1">
      <alignment horizontal="center" vertical="center"/>
      <protection/>
    </xf>
    <xf numFmtId="2" fontId="46" fillId="0" borderId="15" xfId="0" applyNumberFormat="1" applyFont="1" applyFill="1" applyBorder="1" applyAlignment="1">
      <alignment horizontal="center" vertical="center"/>
    </xf>
    <xf numFmtId="2" fontId="48" fillId="0" borderId="15" xfId="0" applyNumberFormat="1" applyFont="1" applyFill="1" applyBorder="1" applyAlignment="1">
      <alignment horizontal="center" vertical="center"/>
    </xf>
    <xf numFmtId="0" fontId="19" fillId="0" borderId="15" xfId="54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/>
    </xf>
    <xf numFmtId="0" fontId="0" fillId="0" borderId="15" xfId="0" applyFill="1" applyBorder="1" applyAlignment="1">
      <alignment horizontal="center" vertical="center"/>
    </xf>
    <xf numFmtId="49" fontId="31" fillId="0" borderId="15" xfId="54" applyNumberFormat="1" applyFont="1" applyBorder="1" applyAlignment="1">
      <alignment horizontal="center" vertical="center"/>
      <protection/>
    </xf>
    <xf numFmtId="0" fontId="20" fillId="0" borderId="12" xfId="54" applyFont="1" applyFill="1" applyBorder="1" applyAlignment="1">
      <alignment horizontal="left" vertical="center" wrapText="1"/>
      <protection/>
    </xf>
    <xf numFmtId="0" fontId="20" fillId="0" borderId="13" xfId="54" applyFont="1" applyFill="1" applyBorder="1" applyAlignment="1">
      <alignment horizontal="left" vertical="center" wrapText="1"/>
      <protection/>
    </xf>
    <xf numFmtId="0" fontId="23" fillId="0" borderId="12" xfId="54" applyFont="1" applyFill="1" applyBorder="1" applyAlignment="1">
      <alignment horizontal="left" vertical="center" wrapText="1"/>
      <protection/>
    </xf>
    <xf numFmtId="0" fontId="23" fillId="0" borderId="13" xfId="54" applyFont="1" applyFill="1" applyBorder="1" applyAlignment="1">
      <alignment horizontal="left" vertical="center" wrapText="1"/>
      <protection/>
    </xf>
    <xf numFmtId="0" fontId="32" fillId="0" borderId="24" xfId="0" applyFont="1" applyFill="1" applyBorder="1" applyAlignment="1">
      <alignment horizontal="center" vertical="top"/>
    </xf>
    <xf numFmtId="0" fontId="33" fillId="0" borderId="11" xfId="54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top"/>
    </xf>
    <xf numFmtId="49" fontId="32" fillId="0" borderId="10" xfId="0" applyNumberFormat="1" applyFont="1" applyFill="1" applyBorder="1" applyAlignment="1">
      <alignment horizontal="left" vertical="top"/>
    </xf>
    <xf numFmtId="2" fontId="32" fillId="0" borderId="10" xfId="0" applyNumberFormat="1" applyFont="1" applyFill="1" applyBorder="1" applyAlignment="1">
      <alignment horizontal="left"/>
    </xf>
    <xf numFmtId="0" fontId="33" fillId="0" borderId="13" xfId="54" applyFont="1" applyFill="1" applyBorder="1" applyAlignment="1">
      <alignment horizontal="center" vertical="center" wrapText="1"/>
      <protection/>
    </xf>
    <xf numFmtId="49" fontId="33" fillId="0" borderId="11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left" vertical="center" wrapText="1"/>
      <protection/>
    </xf>
    <xf numFmtId="0" fontId="23" fillId="0" borderId="21" xfId="54" applyFont="1" applyFill="1" applyBorder="1" applyAlignment="1">
      <alignment horizontal="left" vertical="center" wrapText="1"/>
      <protection/>
    </xf>
    <xf numFmtId="0" fontId="20" fillId="0" borderId="15" xfId="54" applyFont="1" applyFill="1" applyBorder="1" applyAlignment="1">
      <alignment horizontal="left" vertical="center" wrapText="1"/>
      <protection/>
    </xf>
    <xf numFmtId="0" fontId="33" fillId="0" borderId="11" xfId="54" applyFont="1" applyFill="1" applyBorder="1" applyAlignment="1">
      <alignment horizontal="center" vertical="center"/>
      <protection/>
    </xf>
    <xf numFmtId="49" fontId="15" fillId="0" borderId="15" xfId="54" applyNumberFormat="1" applyFont="1" applyFill="1" applyBorder="1" applyAlignment="1">
      <alignment horizontal="center" vertical="center"/>
      <protection/>
    </xf>
    <xf numFmtId="0" fontId="22" fillId="0" borderId="15" xfId="56" applyNumberFormat="1" applyFont="1" applyFill="1" applyBorder="1" applyAlignment="1">
      <alignment horizontal="center" vertical="center" wrapText="1"/>
      <protection/>
    </xf>
    <xf numFmtId="49" fontId="16" fillId="0" borderId="15" xfId="54" applyNumberFormat="1" applyFont="1" applyFill="1" applyBorder="1" applyAlignment="1">
      <alignment horizontal="center" vertical="center"/>
      <protection/>
    </xf>
    <xf numFmtId="49" fontId="15" fillId="0" borderId="15" xfId="54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49" fontId="13" fillId="0" borderId="15" xfId="54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wrapText="1"/>
    </xf>
    <xf numFmtId="0" fontId="20" fillId="0" borderId="11" xfId="5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20" fillId="0" borderId="16" xfId="54" applyNumberFormat="1" applyFont="1" applyFill="1" applyBorder="1" applyAlignment="1">
      <alignment horizontal="center" vertical="center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49" fontId="24" fillId="0" borderId="16" xfId="54" applyNumberFormat="1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23" fillId="0" borderId="15" xfId="54" applyFont="1" applyFill="1" applyBorder="1" applyAlignment="1">
      <alignment horizontal="center" vertical="center"/>
      <protection/>
    </xf>
    <xf numFmtId="0" fontId="20" fillId="0" borderId="16" xfId="54" applyFont="1" applyFill="1" applyBorder="1" applyAlignment="1">
      <alignment horizontal="center" vertical="center"/>
      <protection/>
    </xf>
    <xf numFmtId="0" fontId="20" fillId="0" borderId="15" xfId="54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9" fillId="0" borderId="2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7" xfId="55"/>
    <cellStyle name="Обычный_стр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5"/>
  <sheetViews>
    <sheetView tabSelected="1" zoomScale="120" zoomScaleNormal="120" zoomScaleSheetLayoutView="130" zoomScalePageLayoutView="0" workbookViewId="0" topLeftCell="A17">
      <selection activeCell="I23" sqref="I23"/>
    </sheetView>
  </sheetViews>
  <sheetFormatPr defaultColWidth="9.00390625" defaultRowHeight="12.75"/>
  <cols>
    <col min="1" max="1" width="7.00390625" style="72" customWidth="1"/>
    <col min="2" max="2" width="20.625" style="72" customWidth="1"/>
    <col min="3" max="3" width="8.625" style="72" customWidth="1"/>
    <col min="4" max="6" width="5.625" style="72" customWidth="1"/>
    <col min="7" max="7" width="7.875" style="72" customWidth="1"/>
    <col min="8" max="8" width="9.375" style="72" customWidth="1"/>
    <col min="9" max="9" width="9.75390625" style="72" customWidth="1"/>
    <col min="10" max="10" width="9.625" style="72" customWidth="1"/>
    <col min="11" max="11" width="5.625" style="72" customWidth="1"/>
    <col min="12" max="12" width="9.75390625" style="72" customWidth="1"/>
    <col min="13" max="13" width="11.125" style="72" customWidth="1"/>
    <col min="14" max="14" width="6.00390625" style="72" customWidth="1"/>
    <col min="15" max="15" width="7.125" style="72" customWidth="1"/>
    <col min="16" max="16" width="2.375" style="72" customWidth="1"/>
    <col min="17" max="17" width="7.25390625" style="72" customWidth="1"/>
    <col min="18" max="18" width="6.75390625" style="72" customWidth="1"/>
    <col min="19" max="19" width="7.75390625" style="72" customWidth="1"/>
    <col min="20" max="21" width="7.00390625" style="72" customWidth="1"/>
    <col min="22" max="22" width="6.75390625" style="72" customWidth="1"/>
    <col min="23" max="23" width="5.625" style="72" customWidth="1"/>
    <col min="24" max="24" width="5.75390625" style="72" customWidth="1"/>
    <col min="25" max="25" width="7.00390625" style="72" customWidth="1"/>
    <col min="26" max="28" width="5.625" style="72" customWidth="1"/>
    <col min="29" max="29" width="5.75390625" style="72" customWidth="1"/>
    <col min="30" max="30" width="7.00390625" style="72" customWidth="1"/>
    <col min="31" max="31" width="5.625" style="72" customWidth="1"/>
    <col min="32" max="32" width="6.00390625" style="72" customWidth="1"/>
    <col min="33" max="33" width="7.75390625" style="72" customWidth="1"/>
    <col min="34" max="34" width="6.375" style="72" customWidth="1"/>
    <col min="35" max="35" width="6.75390625" style="72" customWidth="1"/>
    <col min="36" max="36" width="6.375" style="72" customWidth="1"/>
    <col min="37" max="37" width="6.25390625" style="72" customWidth="1"/>
    <col min="38" max="38" width="6.00390625" style="72" customWidth="1"/>
    <col min="39" max="39" width="5.25390625" style="72" customWidth="1"/>
    <col min="40" max="40" width="6.75390625" style="72" customWidth="1"/>
    <col min="41" max="41" width="5.625" style="72" customWidth="1"/>
    <col min="42" max="42" width="8.75390625" style="72" customWidth="1"/>
    <col min="43" max="43" width="5.625" style="72" customWidth="1"/>
    <col min="44" max="44" width="5.25390625" style="72" customWidth="1"/>
    <col min="45" max="45" width="6.75390625" style="72" customWidth="1"/>
    <col min="46" max="46" width="5.00390625" style="72" customWidth="1"/>
    <col min="47" max="47" width="8.375" style="72" customWidth="1"/>
    <col min="48" max="48" width="6.625" style="72" customWidth="1"/>
    <col min="49" max="49" width="6.125" style="72" customWidth="1"/>
    <col min="50" max="50" width="7.75390625" style="72" customWidth="1"/>
    <col min="51" max="51" width="5.625" style="72" bestFit="1" customWidth="1"/>
    <col min="52" max="56" width="5.00390625" style="72" customWidth="1"/>
    <col min="57" max="57" width="7.25390625" style="72" customWidth="1"/>
    <col min="58" max="58" width="4.875" style="72" customWidth="1"/>
    <col min="59" max="59" width="5.25390625" style="72" customWidth="1"/>
    <col min="60" max="60" width="6.75390625" style="72" customWidth="1"/>
    <col min="61" max="61" width="5.25390625" style="72" customWidth="1"/>
    <col min="62" max="62" width="6.625" style="72" customWidth="1"/>
    <col min="63" max="63" width="5.625" style="72" customWidth="1"/>
    <col min="64" max="64" width="6.375" style="72" customWidth="1"/>
    <col min="65" max="65" width="6.75390625" style="72" customWidth="1"/>
    <col min="66" max="66" width="6.25390625" style="72" customWidth="1"/>
    <col min="67" max="67" width="9.125" style="72" customWidth="1"/>
    <col min="68" max="68" width="5.125" style="72" customWidth="1"/>
    <col min="69" max="69" width="7.625" style="72" customWidth="1"/>
    <col min="70" max="70" width="7.875" style="72" customWidth="1"/>
    <col min="71" max="71" width="6.625" style="72" customWidth="1"/>
    <col min="72" max="72" width="12.75390625" style="72" customWidth="1"/>
    <col min="73" max="16384" width="9.125" style="72" customWidth="1"/>
  </cols>
  <sheetData>
    <row r="1" spans="29:31" s="71" customFormat="1" ht="13.5" customHeight="1">
      <c r="AC1" s="289" t="s">
        <v>0</v>
      </c>
      <c r="AD1" s="289"/>
      <c r="AE1" s="289"/>
    </row>
    <row r="2" ht="12.75" customHeight="1"/>
    <row r="3" spans="1:31" s="73" customFormat="1" ht="9.75" customHeight="1">
      <c r="A3" s="290" t="s">
        <v>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</row>
    <row r="4" s="71" customFormat="1" ht="6" customHeight="1"/>
    <row r="5" spans="12:30" s="73" customFormat="1" ht="12.75" customHeight="1">
      <c r="L5" s="74" t="s">
        <v>2</v>
      </c>
      <c r="M5" s="291" t="s">
        <v>3</v>
      </c>
      <c r="N5" s="291"/>
      <c r="O5" s="291"/>
      <c r="P5" s="291"/>
      <c r="Q5" s="291"/>
      <c r="R5" s="291"/>
      <c r="S5" s="291"/>
      <c r="T5" s="291"/>
      <c r="U5" s="291"/>
      <c r="V5" s="75"/>
      <c r="W5" s="75"/>
      <c r="X5" s="75"/>
      <c r="Y5" s="75"/>
      <c r="Z5" s="75"/>
      <c r="AA5" s="75"/>
      <c r="AB5" s="75"/>
      <c r="AC5" s="75"/>
      <c r="AD5" s="75"/>
    </row>
    <row r="6" spans="13:29" s="71" customFormat="1" ht="9.75" customHeight="1">
      <c r="M6" s="292" t="s">
        <v>4</v>
      </c>
      <c r="N6" s="292"/>
      <c r="O6" s="292"/>
      <c r="P6" s="292"/>
      <c r="Q6" s="292"/>
      <c r="R6" s="292"/>
      <c r="U6" s="76"/>
      <c r="V6" s="76"/>
      <c r="W6" s="76"/>
      <c r="X6" s="76"/>
      <c r="Y6" s="76"/>
      <c r="Z6" s="76"/>
      <c r="AA6" s="76"/>
      <c r="AB6" s="76"/>
      <c r="AC6" s="76"/>
    </row>
    <row r="7" s="71" customFormat="1" ht="7.5" customHeight="1">
      <c r="Q7" s="77"/>
    </row>
    <row r="8" spans="14:16" s="73" customFormat="1" ht="9" customHeight="1">
      <c r="N8" s="74" t="s">
        <v>5</v>
      </c>
      <c r="O8" s="4" t="s">
        <v>148</v>
      </c>
      <c r="P8" s="73" t="s">
        <v>6</v>
      </c>
    </row>
    <row r="9" s="71" customFormat="1" ht="17.25" customHeight="1">
      <c r="Q9" s="77"/>
    </row>
    <row r="10" spans="13:23" s="73" customFormat="1" ht="9.75" customHeight="1">
      <c r="M10" s="74" t="s">
        <v>7</v>
      </c>
      <c r="N10" s="293" t="s">
        <v>539</v>
      </c>
      <c r="O10" s="294"/>
      <c r="P10" s="294"/>
      <c r="Q10" s="294"/>
      <c r="R10" s="294"/>
      <c r="S10" s="294"/>
      <c r="T10" s="294"/>
      <c r="U10" s="294"/>
      <c r="V10" s="294"/>
      <c r="W10" s="294"/>
    </row>
    <row r="11" spans="14:23" s="71" customFormat="1" ht="16.5" customHeight="1">
      <c r="N11" s="300" t="s">
        <v>8</v>
      </c>
      <c r="O11" s="300"/>
      <c r="P11" s="300"/>
      <c r="Q11" s="300"/>
      <c r="R11" s="300"/>
      <c r="S11" s="300"/>
      <c r="T11" s="300"/>
      <c r="U11" s="300"/>
      <c r="V11" s="300"/>
      <c r="W11" s="300"/>
    </row>
    <row r="12" s="71" customFormat="1" ht="18" customHeight="1"/>
    <row r="13" spans="1:72" s="78" customFormat="1" ht="36" customHeight="1">
      <c r="A13" s="301" t="s">
        <v>9</v>
      </c>
      <c r="B13" s="301" t="s">
        <v>10</v>
      </c>
      <c r="C13" s="301" t="s">
        <v>11</v>
      </c>
      <c r="D13" s="305" t="s">
        <v>12</v>
      </c>
      <c r="E13" s="305" t="s">
        <v>13</v>
      </c>
      <c r="F13" s="301" t="s">
        <v>14</v>
      </c>
      <c r="G13" s="301"/>
      <c r="H13" s="301" t="s">
        <v>15</v>
      </c>
      <c r="I13" s="301"/>
      <c r="J13" s="301"/>
      <c r="K13" s="301"/>
      <c r="L13" s="301"/>
      <c r="M13" s="301"/>
      <c r="N13" s="305" t="s">
        <v>16</v>
      </c>
      <c r="O13" s="301" t="s">
        <v>540</v>
      </c>
      <c r="P13" s="301"/>
      <c r="Q13" s="301" t="s">
        <v>17</v>
      </c>
      <c r="R13" s="301"/>
      <c r="S13" s="295" t="s">
        <v>18</v>
      </c>
      <c r="T13" s="296"/>
      <c r="U13" s="296"/>
      <c r="V13" s="317" t="s">
        <v>543</v>
      </c>
      <c r="W13" s="318"/>
      <c r="X13" s="318"/>
      <c r="Y13" s="318"/>
      <c r="Z13" s="318"/>
      <c r="AA13" s="318"/>
      <c r="AB13" s="318"/>
      <c r="AC13" s="318"/>
      <c r="AD13" s="318"/>
      <c r="AE13" s="318"/>
      <c r="AF13" s="307" t="s">
        <v>19</v>
      </c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8"/>
      <c r="BT13" s="301" t="s">
        <v>20</v>
      </c>
    </row>
    <row r="14" spans="1:72" s="78" customFormat="1" ht="90" customHeight="1">
      <c r="A14" s="301"/>
      <c r="B14" s="301"/>
      <c r="C14" s="301"/>
      <c r="D14" s="305"/>
      <c r="E14" s="305"/>
      <c r="F14" s="301"/>
      <c r="G14" s="301"/>
      <c r="H14" s="301" t="s">
        <v>21</v>
      </c>
      <c r="I14" s="301"/>
      <c r="J14" s="301"/>
      <c r="K14" s="301" t="s">
        <v>22</v>
      </c>
      <c r="L14" s="301"/>
      <c r="M14" s="301"/>
      <c r="N14" s="305"/>
      <c r="O14" s="301"/>
      <c r="P14" s="301"/>
      <c r="Q14" s="301"/>
      <c r="R14" s="301"/>
      <c r="S14" s="297"/>
      <c r="T14" s="298"/>
      <c r="U14" s="299"/>
      <c r="V14" s="306" t="s">
        <v>399</v>
      </c>
      <c r="W14" s="306"/>
      <c r="X14" s="306"/>
      <c r="Y14" s="306"/>
      <c r="Z14" s="306"/>
      <c r="AA14" s="306" t="s">
        <v>544</v>
      </c>
      <c r="AB14" s="306"/>
      <c r="AC14" s="306"/>
      <c r="AD14" s="306"/>
      <c r="AE14" s="306"/>
      <c r="AF14" s="301" t="s">
        <v>545</v>
      </c>
      <c r="AG14" s="301"/>
      <c r="AH14" s="301"/>
      <c r="AI14" s="301"/>
      <c r="AJ14" s="301"/>
      <c r="AK14" s="301" t="s">
        <v>546</v>
      </c>
      <c r="AL14" s="301"/>
      <c r="AM14" s="301"/>
      <c r="AN14" s="301"/>
      <c r="AO14" s="301"/>
      <c r="AP14" s="301" t="s">
        <v>477</v>
      </c>
      <c r="AQ14" s="301"/>
      <c r="AR14" s="301"/>
      <c r="AS14" s="301"/>
      <c r="AT14" s="301"/>
      <c r="AU14" s="319" t="s">
        <v>547</v>
      </c>
      <c r="AV14" s="320"/>
      <c r="AW14" s="320"/>
      <c r="AX14" s="320"/>
      <c r="AY14" s="321"/>
      <c r="AZ14" s="319" t="s">
        <v>478</v>
      </c>
      <c r="BA14" s="320"/>
      <c r="BB14" s="320"/>
      <c r="BC14" s="320"/>
      <c r="BD14" s="321"/>
      <c r="BE14" s="301" t="s">
        <v>479</v>
      </c>
      <c r="BF14" s="301"/>
      <c r="BG14" s="301"/>
      <c r="BH14" s="301"/>
      <c r="BI14" s="301"/>
      <c r="BJ14" s="301" t="s">
        <v>24</v>
      </c>
      <c r="BK14" s="301"/>
      <c r="BL14" s="301"/>
      <c r="BM14" s="301"/>
      <c r="BN14" s="301"/>
      <c r="BO14" s="301" t="s">
        <v>25</v>
      </c>
      <c r="BP14" s="301"/>
      <c r="BQ14" s="301"/>
      <c r="BR14" s="301"/>
      <c r="BS14" s="301"/>
      <c r="BT14" s="301"/>
    </row>
    <row r="15" spans="1:72" s="78" customFormat="1" ht="120" customHeight="1">
      <c r="A15" s="301"/>
      <c r="B15" s="301"/>
      <c r="C15" s="301"/>
      <c r="D15" s="305"/>
      <c r="E15" s="305"/>
      <c r="F15" s="64" t="s">
        <v>21</v>
      </c>
      <c r="G15" s="64" t="s">
        <v>26</v>
      </c>
      <c r="H15" s="64" t="s">
        <v>27</v>
      </c>
      <c r="I15" s="64" t="s">
        <v>28</v>
      </c>
      <c r="J15" s="64" t="s">
        <v>29</v>
      </c>
      <c r="K15" s="64" t="s">
        <v>27</v>
      </c>
      <c r="L15" s="64" t="s">
        <v>28</v>
      </c>
      <c r="M15" s="64" t="s">
        <v>29</v>
      </c>
      <c r="N15" s="305"/>
      <c r="O15" s="301"/>
      <c r="P15" s="301"/>
      <c r="Q15" s="64" t="s">
        <v>21</v>
      </c>
      <c r="R15" s="64" t="s">
        <v>26</v>
      </c>
      <c r="S15" s="64" t="s">
        <v>445</v>
      </c>
      <c r="T15" s="64" t="s">
        <v>541</v>
      </c>
      <c r="U15" s="63" t="s">
        <v>542</v>
      </c>
      <c r="V15" s="64" t="s">
        <v>30</v>
      </c>
      <c r="W15" s="64" t="s">
        <v>31</v>
      </c>
      <c r="X15" s="64" t="s">
        <v>32</v>
      </c>
      <c r="Y15" s="64" t="s">
        <v>33</v>
      </c>
      <c r="Z15" s="64" t="s">
        <v>34</v>
      </c>
      <c r="AA15" s="64" t="s">
        <v>30</v>
      </c>
      <c r="AB15" s="64" t="s">
        <v>31</v>
      </c>
      <c r="AC15" s="64" t="s">
        <v>32</v>
      </c>
      <c r="AD15" s="64" t="s">
        <v>33</v>
      </c>
      <c r="AE15" s="64" t="s">
        <v>34</v>
      </c>
      <c r="AF15" s="64" t="s">
        <v>30</v>
      </c>
      <c r="AG15" s="64" t="s">
        <v>31</v>
      </c>
      <c r="AH15" s="64" t="s">
        <v>32</v>
      </c>
      <c r="AI15" s="64" t="s">
        <v>33</v>
      </c>
      <c r="AJ15" s="64" t="s">
        <v>34</v>
      </c>
      <c r="AK15" s="64" t="s">
        <v>30</v>
      </c>
      <c r="AL15" s="64" t="s">
        <v>31</v>
      </c>
      <c r="AM15" s="64" t="s">
        <v>32</v>
      </c>
      <c r="AN15" s="64" t="s">
        <v>33</v>
      </c>
      <c r="AO15" s="64" t="s">
        <v>34</v>
      </c>
      <c r="AP15" s="64" t="s">
        <v>30</v>
      </c>
      <c r="AQ15" s="64" t="s">
        <v>31</v>
      </c>
      <c r="AR15" s="64" t="s">
        <v>32</v>
      </c>
      <c r="AS15" s="64" t="s">
        <v>33</v>
      </c>
      <c r="AT15" s="64" t="s">
        <v>34</v>
      </c>
      <c r="AU15" s="64" t="s">
        <v>30</v>
      </c>
      <c r="AV15" s="64" t="s">
        <v>31</v>
      </c>
      <c r="AW15" s="64" t="s">
        <v>32</v>
      </c>
      <c r="AX15" s="64" t="s">
        <v>33</v>
      </c>
      <c r="AY15" s="64" t="s">
        <v>34</v>
      </c>
      <c r="AZ15" s="64" t="s">
        <v>30</v>
      </c>
      <c r="BA15" s="64" t="s">
        <v>31</v>
      </c>
      <c r="BB15" s="64" t="s">
        <v>32</v>
      </c>
      <c r="BC15" s="64" t="s">
        <v>33</v>
      </c>
      <c r="BD15" s="64" t="s">
        <v>34</v>
      </c>
      <c r="BE15" s="64" t="s">
        <v>30</v>
      </c>
      <c r="BF15" s="64" t="s">
        <v>31</v>
      </c>
      <c r="BG15" s="64" t="s">
        <v>32</v>
      </c>
      <c r="BH15" s="64" t="s">
        <v>33</v>
      </c>
      <c r="BI15" s="64" t="s">
        <v>34</v>
      </c>
      <c r="BJ15" s="64" t="s">
        <v>30</v>
      </c>
      <c r="BK15" s="64" t="s">
        <v>31</v>
      </c>
      <c r="BL15" s="64" t="s">
        <v>32</v>
      </c>
      <c r="BM15" s="64" t="s">
        <v>33</v>
      </c>
      <c r="BN15" s="64" t="s">
        <v>34</v>
      </c>
      <c r="BO15" s="64" t="s">
        <v>30</v>
      </c>
      <c r="BP15" s="64" t="s">
        <v>31</v>
      </c>
      <c r="BQ15" s="64" t="s">
        <v>32</v>
      </c>
      <c r="BR15" s="64" t="s">
        <v>33</v>
      </c>
      <c r="BS15" s="64" t="s">
        <v>34</v>
      </c>
      <c r="BT15" s="301"/>
    </row>
    <row r="16" spans="1:72" s="79" customFormat="1" ht="10.5">
      <c r="A16" s="65">
        <v>1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65">
        <v>10</v>
      </c>
      <c r="K16" s="65">
        <v>11</v>
      </c>
      <c r="L16" s="65">
        <v>12</v>
      </c>
      <c r="M16" s="65">
        <v>13</v>
      </c>
      <c r="N16" s="65">
        <v>14</v>
      </c>
      <c r="O16" s="316">
        <v>15</v>
      </c>
      <c r="P16" s="316"/>
      <c r="Q16" s="65">
        <v>16</v>
      </c>
      <c r="R16" s="65">
        <v>17</v>
      </c>
      <c r="S16" s="65">
        <v>18</v>
      </c>
      <c r="T16" s="65">
        <v>19</v>
      </c>
      <c r="U16" s="65">
        <v>20</v>
      </c>
      <c r="V16" s="65">
        <v>21</v>
      </c>
      <c r="W16" s="65">
        <v>22</v>
      </c>
      <c r="X16" s="65">
        <v>23</v>
      </c>
      <c r="Y16" s="65">
        <v>24</v>
      </c>
      <c r="Z16" s="65">
        <v>25</v>
      </c>
      <c r="AA16" s="65">
        <v>26</v>
      </c>
      <c r="AB16" s="65">
        <v>27</v>
      </c>
      <c r="AC16" s="65">
        <v>28</v>
      </c>
      <c r="AD16" s="65">
        <v>29</v>
      </c>
      <c r="AE16" s="111">
        <v>30</v>
      </c>
      <c r="AF16" s="112" t="s">
        <v>446</v>
      </c>
      <c r="AG16" s="112" t="s">
        <v>447</v>
      </c>
      <c r="AH16" s="112" t="s">
        <v>448</v>
      </c>
      <c r="AI16" s="112" t="s">
        <v>449</v>
      </c>
      <c r="AJ16" s="112" t="s">
        <v>450</v>
      </c>
      <c r="AK16" s="112" t="s">
        <v>451</v>
      </c>
      <c r="AL16" s="112" t="s">
        <v>452</v>
      </c>
      <c r="AM16" s="112" t="s">
        <v>453</v>
      </c>
      <c r="AN16" s="112" t="s">
        <v>454</v>
      </c>
      <c r="AO16" s="112" t="s">
        <v>455</v>
      </c>
      <c r="AP16" s="112" t="s">
        <v>456</v>
      </c>
      <c r="AQ16" s="112" t="s">
        <v>457</v>
      </c>
      <c r="AR16" s="112" t="s">
        <v>458</v>
      </c>
      <c r="AS16" s="112" t="s">
        <v>459</v>
      </c>
      <c r="AT16" s="112" t="s">
        <v>460</v>
      </c>
      <c r="AU16" s="112" t="s">
        <v>461</v>
      </c>
      <c r="AV16" s="112" t="s">
        <v>462</v>
      </c>
      <c r="AW16" s="112" t="s">
        <v>463</v>
      </c>
      <c r="AX16" s="112" t="s">
        <v>464</v>
      </c>
      <c r="AY16" s="112" t="s">
        <v>465</v>
      </c>
      <c r="AZ16" s="112" t="s">
        <v>466</v>
      </c>
      <c r="BA16" s="112" t="s">
        <v>467</v>
      </c>
      <c r="BB16" s="112" t="s">
        <v>468</v>
      </c>
      <c r="BC16" s="112" t="s">
        <v>469</v>
      </c>
      <c r="BD16" s="112" t="s">
        <v>470</v>
      </c>
      <c r="BE16" s="112" t="s">
        <v>471</v>
      </c>
      <c r="BF16" s="112" t="s">
        <v>472</v>
      </c>
      <c r="BG16" s="112" t="s">
        <v>473</v>
      </c>
      <c r="BH16" s="112" t="s">
        <v>474</v>
      </c>
      <c r="BI16" s="112" t="s">
        <v>475</v>
      </c>
      <c r="BJ16" s="65">
        <v>32</v>
      </c>
      <c r="BK16" s="65">
        <v>33</v>
      </c>
      <c r="BL16" s="65">
        <v>34</v>
      </c>
      <c r="BM16" s="65">
        <v>35</v>
      </c>
      <c r="BN16" s="65">
        <v>36</v>
      </c>
      <c r="BO16" s="65">
        <v>37</v>
      </c>
      <c r="BP16" s="65">
        <v>38</v>
      </c>
      <c r="BQ16" s="65">
        <v>39</v>
      </c>
      <c r="BR16" s="65">
        <v>40</v>
      </c>
      <c r="BS16" s="65">
        <v>41</v>
      </c>
      <c r="BT16" s="65">
        <v>42</v>
      </c>
    </row>
    <row r="17" spans="1:72" s="79" customFormat="1" ht="33" customHeight="1">
      <c r="A17" s="141">
        <v>0</v>
      </c>
      <c r="B17" s="219" t="s">
        <v>35</v>
      </c>
      <c r="C17" s="236" t="s">
        <v>567</v>
      </c>
      <c r="D17" s="146" t="s">
        <v>476</v>
      </c>
      <c r="E17" s="146" t="s">
        <v>476</v>
      </c>
      <c r="F17" s="146" t="s">
        <v>476</v>
      </c>
      <c r="G17" s="146" t="s">
        <v>476</v>
      </c>
      <c r="H17" s="142">
        <f aca="true" t="shared" si="0" ref="H17:N18">SUM(H21,H29)</f>
        <v>192.94</v>
      </c>
      <c r="I17" s="142">
        <f t="shared" si="0"/>
        <v>984.148497</v>
      </c>
      <c r="J17" s="142">
        <f t="shared" si="0"/>
        <v>0</v>
      </c>
      <c r="K17" s="142">
        <f t="shared" si="0"/>
        <v>131.52694000000002</v>
      </c>
      <c r="L17" s="142">
        <f t="shared" si="0"/>
        <v>945.081767</v>
      </c>
      <c r="M17" s="142">
        <f t="shared" si="0"/>
        <v>0</v>
      </c>
      <c r="N17" s="142">
        <f t="shared" si="0"/>
        <v>0</v>
      </c>
      <c r="O17" s="302">
        <f>O21+O29</f>
        <v>318.762</v>
      </c>
      <c r="P17" s="302"/>
      <c r="Q17" s="142">
        <f aca="true" t="shared" si="1" ref="Q17:AV17">Q21+Q29</f>
        <v>982.068</v>
      </c>
      <c r="R17" s="142">
        <f t="shared" si="1"/>
        <v>945.081767</v>
      </c>
      <c r="S17" s="142">
        <f t="shared" si="1"/>
        <v>603.287</v>
      </c>
      <c r="T17" s="142">
        <f t="shared" si="1"/>
        <v>164.592</v>
      </c>
      <c r="U17" s="142">
        <f t="shared" si="1"/>
        <v>422.02376699999996</v>
      </c>
      <c r="V17" s="142">
        <f t="shared" si="1"/>
        <v>438.695292</v>
      </c>
      <c r="W17" s="142">
        <f t="shared" si="1"/>
        <v>0</v>
      </c>
      <c r="X17" s="142">
        <f t="shared" si="1"/>
        <v>37.402292</v>
      </c>
      <c r="Y17" s="142">
        <f t="shared" si="1"/>
        <v>101.293</v>
      </c>
      <c r="Z17" s="142">
        <f t="shared" si="1"/>
        <v>300</v>
      </c>
      <c r="AA17" s="142">
        <f t="shared" si="1"/>
        <v>461.32099999999997</v>
      </c>
      <c r="AB17" s="142">
        <f t="shared" si="1"/>
        <v>0</v>
      </c>
      <c r="AC17" s="142">
        <f t="shared" si="1"/>
        <v>37.402</v>
      </c>
      <c r="AD17" s="142">
        <f t="shared" si="1"/>
        <v>123.919</v>
      </c>
      <c r="AE17" s="142">
        <f t="shared" si="1"/>
        <v>300</v>
      </c>
      <c r="AF17" s="142">
        <f t="shared" si="1"/>
        <v>164.592</v>
      </c>
      <c r="AG17" s="142">
        <f t="shared" si="1"/>
        <v>0</v>
      </c>
      <c r="AH17" s="142">
        <f t="shared" si="1"/>
        <v>0</v>
      </c>
      <c r="AI17" s="142">
        <f t="shared" si="1"/>
        <v>164.592</v>
      </c>
      <c r="AJ17" s="142">
        <f t="shared" si="1"/>
        <v>0</v>
      </c>
      <c r="AK17" s="142">
        <f t="shared" si="1"/>
        <v>104.27</v>
      </c>
      <c r="AL17" s="142">
        <f t="shared" si="1"/>
        <v>0</v>
      </c>
      <c r="AM17" s="142">
        <f t="shared" si="1"/>
        <v>0</v>
      </c>
      <c r="AN17" s="142">
        <f t="shared" si="1"/>
        <v>103.90599999999999</v>
      </c>
      <c r="AO17" s="142">
        <f t="shared" si="1"/>
        <v>0.364</v>
      </c>
      <c r="AP17" s="142">
        <f t="shared" si="1"/>
        <v>0</v>
      </c>
      <c r="AQ17" s="142">
        <f t="shared" si="1"/>
        <v>0</v>
      </c>
      <c r="AR17" s="142">
        <f t="shared" si="1"/>
        <v>0</v>
      </c>
      <c r="AS17" s="142">
        <f t="shared" si="1"/>
        <v>0</v>
      </c>
      <c r="AT17" s="142">
        <f t="shared" si="1"/>
        <v>0</v>
      </c>
      <c r="AU17" s="142">
        <f t="shared" si="1"/>
        <v>317.7525</v>
      </c>
      <c r="AV17" s="142">
        <f t="shared" si="1"/>
        <v>0</v>
      </c>
      <c r="AW17" s="142">
        <f aca="true" t="shared" si="2" ref="AW17:BQ17">AW21+AW29</f>
        <v>0</v>
      </c>
      <c r="AX17" s="142">
        <f t="shared" si="2"/>
        <v>135.109</v>
      </c>
      <c r="AY17" s="142">
        <f t="shared" si="2"/>
        <v>182.6435</v>
      </c>
      <c r="AZ17" s="142">
        <f t="shared" si="2"/>
        <v>0</v>
      </c>
      <c r="BA17" s="142">
        <f t="shared" si="2"/>
        <v>0</v>
      </c>
      <c r="BB17" s="142">
        <f t="shared" si="2"/>
        <v>0</v>
      </c>
      <c r="BC17" s="142">
        <f t="shared" si="2"/>
        <v>0</v>
      </c>
      <c r="BD17" s="142">
        <f t="shared" si="2"/>
        <v>0</v>
      </c>
      <c r="BE17" s="142">
        <f t="shared" si="2"/>
        <v>0</v>
      </c>
      <c r="BF17" s="142">
        <f t="shared" si="2"/>
        <v>0</v>
      </c>
      <c r="BG17" s="142">
        <f t="shared" si="2"/>
        <v>0</v>
      </c>
      <c r="BH17" s="142">
        <f t="shared" si="2"/>
        <v>0</v>
      </c>
      <c r="BI17" s="142">
        <f t="shared" si="2"/>
        <v>0</v>
      </c>
      <c r="BJ17" s="142">
        <f t="shared" si="2"/>
        <v>603.2872920000001</v>
      </c>
      <c r="BK17" s="142">
        <f t="shared" si="2"/>
        <v>0</v>
      </c>
      <c r="BL17" s="142">
        <f t="shared" si="2"/>
        <v>37.402292</v>
      </c>
      <c r="BM17" s="142">
        <f t="shared" si="2"/>
        <v>265.885</v>
      </c>
      <c r="BN17" s="142">
        <f t="shared" si="2"/>
        <v>300</v>
      </c>
      <c r="BO17" s="142">
        <f>SUM(BP17:BS17)</f>
        <v>843.8364999999999</v>
      </c>
      <c r="BP17" s="142">
        <f t="shared" si="2"/>
        <v>0</v>
      </c>
      <c r="BQ17" s="142">
        <f t="shared" si="2"/>
        <v>0</v>
      </c>
      <c r="BR17" s="142">
        <f>BR21+BR29</f>
        <v>360.82899999999995</v>
      </c>
      <c r="BS17" s="142">
        <f>BS21+BS29</f>
        <v>483.00749999999994</v>
      </c>
      <c r="BT17" s="132"/>
    </row>
    <row r="18" spans="1:72" s="79" customFormat="1" ht="21" customHeight="1">
      <c r="A18" s="136" t="s">
        <v>561</v>
      </c>
      <c r="B18" s="220" t="s">
        <v>558</v>
      </c>
      <c r="C18" s="236" t="s">
        <v>567</v>
      </c>
      <c r="D18" s="146" t="s">
        <v>476</v>
      </c>
      <c r="E18" s="146" t="s">
        <v>476</v>
      </c>
      <c r="F18" s="146" t="s">
        <v>476</v>
      </c>
      <c r="G18" s="146" t="s">
        <v>476</v>
      </c>
      <c r="H18" s="144">
        <f t="shared" si="0"/>
        <v>0</v>
      </c>
      <c r="I18" s="144">
        <f t="shared" si="0"/>
        <v>0</v>
      </c>
      <c r="J18" s="144">
        <f t="shared" si="0"/>
        <v>0</v>
      </c>
      <c r="K18" s="144">
        <f t="shared" si="0"/>
        <v>0</v>
      </c>
      <c r="L18" s="144">
        <f t="shared" si="0"/>
        <v>0</v>
      </c>
      <c r="M18" s="144">
        <f t="shared" si="0"/>
        <v>0</v>
      </c>
      <c r="N18" s="144">
        <f t="shared" si="0"/>
        <v>0</v>
      </c>
      <c r="O18" s="302">
        <f>O22+O30</f>
        <v>0</v>
      </c>
      <c r="P18" s="302"/>
      <c r="Q18" s="144">
        <f aca="true" t="shared" si="3" ref="Q18:AV18">SUM(Q22,Q30)</f>
        <v>0</v>
      </c>
      <c r="R18" s="144">
        <f t="shared" si="3"/>
        <v>0</v>
      </c>
      <c r="S18" s="144">
        <f t="shared" si="3"/>
        <v>0</v>
      </c>
      <c r="T18" s="144">
        <f t="shared" si="3"/>
        <v>0</v>
      </c>
      <c r="U18" s="144">
        <f t="shared" si="3"/>
        <v>0</v>
      </c>
      <c r="V18" s="144">
        <f t="shared" si="3"/>
        <v>0</v>
      </c>
      <c r="W18" s="144">
        <f t="shared" si="3"/>
        <v>0</v>
      </c>
      <c r="X18" s="144">
        <f t="shared" si="3"/>
        <v>0</v>
      </c>
      <c r="Y18" s="144">
        <f t="shared" si="3"/>
        <v>0</v>
      </c>
      <c r="Z18" s="144">
        <f t="shared" si="3"/>
        <v>0</v>
      </c>
      <c r="AA18" s="144">
        <f t="shared" si="3"/>
        <v>0</v>
      </c>
      <c r="AB18" s="144">
        <f t="shared" si="3"/>
        <v>0</v>
      </c>
      <c r="AC18" s="144">
        <f t="shared" si="3"/>
        <v>0</v>
      </c>
      <c r="AD18" s="144">
        <f t="shared" si="3"/>
        <v>0</v>
      </c>
      <c r="AE18" s="144">
        <f t="shared" si="3"/>
        <v>0</v>
      </c>
      <c r="AF18" s="144">
        <f t="shared" si="3"/>
        <v>0</v>
      </c>
      <c r="AG18" s="144">
        <f t="shared" si="3"/>
        <v>0</v>
      </c>
      <c r="AH18" s="144">
        <f t="shared" si="3"/>
        <v>0</v>
      </c>
      <c r="AI18" s="144">
        <f t="shared" si="3"/>
        <v>0</v>
      </c>
      <c r="AJ18" s="144">
        <f t="shared" si="3"/>
        <v>0</v>
      </c>
      <c r="AK18" s="144">
        <f t="shared" si="3"/>
        <v>0</v>
      </c>
      <c r="AL18" s="144">
        <f t="shared" si="3"/>
        <v>0</v>
      </c>
      <c r="AM18" s="144">
        <f t="shared" si="3"/>
        <v>0</v>
      </c>
      <c r="AN18" s="144">
        <f t="shared" si="3"/>
        <v>0</v>
      </c>
      <c r="AO18" s="144">
        <f t="shared" si="3"/>
        <v>0</v>
      </c>
      <c r="AP18" s="144">
        <f t="shared" si="3"/>
        <v>0</v>
      </c>
      <c r="AQ18" s="144">
        <f t="shared" si="3"/>
        <v>0</v>
      </c>
      <c r="AR18" s="144">
        <f t="shared" si="3"/>
        <v>0</v>
      </c>
      <c r="AS18" s="144">
        <f t="shared" si="3"/>
        <v>0</v>
      </c>
      <c r="AT18" s="144">
        <f t="shared" si="3"/>
        <v>0</v>
      </c>
      <c r="AU18" s="144">
        <f t="shared" si="3"/>
        <v>0</v>
      </c>
      <c r="AV18" s="144">
        <f t="shared" si="3"/>
        <v>0</v>
      </c>
      <c r="AW18" s="144">
        <f aca="true" t="shared" si="4" ref="AW18:BS18">SUM(AW22,AW30)</f>
        <v>0</v>
      </c>
      <c r="AX18" s="144">
        <f t="shared" si="4"/>
        <v>0</v>
      </c>
      <c r="AY18" s="144">
        <f t="shared" si="4"/>
        <v>0</v>
      </c>
      <c r="AZ18" s="144">
        <f t="shared" si="4"/>
        <v>0</v>
      </c>
      <c r="BA18" s="144">
        <f t="shared" si="4"/>
        <v>0</v>
      </c>
      <c r="BB18" s="144">
        <f t="shared" si="4"/>
        <v>0</v>
      </c>
      <c r="BC18" s="144">
        <f t="shared" si="4"/>
        <v>0</v>
      </c>
      <c r="BD18" s="144">
        <f t="shared" si="4"/>
        <v>0</v>
      </c>
      <c r="BE18" s="144">
        <f t="shared" si="4"/>
        <v>0</v>
      </c>
      <c r="BF18" s="144">
        <f t="shared" si="4"/>
        <v>0</v>
      </c>
      <c r="BG18" s="144">
        <f t="shared" si="4"/>
        <v>0</v>
      </c>
      <c r="BH18" s="144">
        <f t="shared" si="4"/>
        <v>0</v>
      </c>
      <c r="BI18" s="144">
        <f t="shared" si="4"/>
        <v>0</v>
      </c>
      <c r="BJ18" s="144">
        <f t="shared" si="4"/>
        <v>0</v>
      </c>
      <c r="BK18" s="144">
        <f t="shared" si="4"/>
        <v>0</v>
      </c>
      <c r="BL18" s="144">
        <f t="shared" si="4"/>
        <v>0</v>
      </c>
      <c r="BM18" s="144">
        <f t="shared" si="4"/>
        <v>0</v>
      </c>
      <c r="BN18" s="144">
        <f t="shared" si="4"/>
        <v>0</v>
      </c>
      <c r="BO18" s="144">
        <f t="shared" si="4"/>
        <v>0</v>
      </c>
      <c r="BP18" s="144">
        <f t="shared" si="4"/>
        <v>0</v>
      </c>
      <c r="BQ18" s="144">
        <f t="shared" si="4"/>
        <v>0</v>
      </c>
      <c r="BR18" s="144">
        <f t="shared" si="4"/>
        <v>0</v>
      </c>
      <c r="BS18" s="144">
        <f t="shared" si="4"/>
        <v>0</v>
      </c>
      <c r="BT18" s="66"/>
    </row>
    <row r="19" spans="1:72" s="79" customFormat="1" ht="24.75" customHeight="1">
      <c r="A19" s="136" t="s">
        <v>559</v>
      </c>
      <c r="B19" s="220" t="s">
        <v>560</v>
      </c>
      <c r="C19" s="236" t="s">
        <v>567</v>
      </c>
      <c r="D19" s="146" t="s">
        <v>476</v>
      </c>
      <c r="E19" s="146" t="s">
        <v>476</v>
      </c>
      <c r="F19" s="146" t="s">
        <v>476</v>
      </c>
      <c r="G19" s="146" t="s">
        <v>476</v>
      </c>
      <c r="H19" s="144">
        <f>SUM(H23+H31)</f>
        <v>68.95100000000001</v>
      </c>
      <c r="I19" s="144">
        <f>SUM(I23+I31)</f>
        <v>318.72049699999997</v>
      </c>
      <c r="J19" s="144" t="s">
        <v>476</v>
      </c>
      <c r="K19" s="144">
        <f>SUM(K23+K31)</f>
        <v>1.13771</v>
      </c>
      <c r="L19" s="144">
        <f>SUM(L23+L31)</f>
        <v>7.652267</v>
      </c>
      <c r="M19" s="144" t="s">
        <v>476</v>
      </c>
      <c r="N19" s="144">
        <f>SUM(N23+N31)</f>
        <v>0</v>
      </c>
      <c r="O19" s="302">
        <f>SUM(O24,O31)</f>
        <v>217.518</v>
      </c>
      <c r="P19" s="302"/>
      <c r="Q19" s="144">
        <f aca="true" t="shared" si="5" ref="Q19:AV19">SUM(Q23,Q31)</f>
        <v>316.64</v>
      </c>
      <c r="R19" s="144">
        <f t="shared" si="5"/>
        <v>7.652267</v>
      </c>
      <c r="S19" s="144">
        <f t="shared" si="5"/>
        <v>39.482</v>
      </c>
      <c r="T19" s="144">
        <f t="shared" si="5"/>
        <v>2.08</v>
      </c>
      <c r="U19" s="144">
        <f t="shared" si="5"/>
        <v>7.652267</v>
      </c>
      <c r="V19" s="144">
        <f t="shared" si="5"/>
        <v>37.402292</v>
      </c>
      <c r="W19" s="144">
        <f t="shared" si="5"/>
        <v>0</v>
      </c>
      <c r="X19" s="144">
        <f t="shared" si="5"/>
        <v>37.402292</v>
      </c>
      <c r="Y19" s="144">
        <f t="shared" si="5"/>
        <v>0</v>
      </c>
      <c r="Z19" s="144">
        <f t="shared" si="5"/>
        <v>0</v>
      </c>
      <c r="AA19" s="144">
        <f t="shared" si="5"/>
        <v>39.507</v>
      </c>
      <c r="AB19" s="144">
        <f t="shared" si="5"/>
        <v>0</v>
      </c>
      <c r="AC19" s="144">
        <f t="shared" si="5"/>
        <v>37.402</v>
      </c>
      <c r="AD19" s="144">
        <f t="shared" si="5"/>
        <v>2.105</v>
      </c>
      <c r="AE19" s="144">
        <f t="shared" si="5"/>
        <v>0</v>
      </c>
      <c r="AF19" s="144">
        <f t="shared" si="5"/>
        <v>2.08</v>
      </c>
      <c r="AG19" s="144">
        <f t="shared" si="5"/>
        <v>0</v>
      </c>
      <c r="AH19" s="144">
        <f t="shared" si="5"/>
        <v>0</v>
      </c>
      <c r="AI19" s="144">
        <f t="shared" si="5"/>
        <v>2.08</v>
      </c>
      <c r="AJ19" s="144">
        <f t="shared" si="5"/>
        <v>0</v>
      </c>
      <c r="AK19" s="144">
        <f t="shared" si="5"/>
        <v>2.6039999999999996</v>
      </c>
      <c r="AL19" s="144">
        <f t="shared" si="5"/>
        <v>0</v>
      </c>
      <c r="AM19" s="144">
        <f t="shared" si="5"/>
        <v>0</v>
      </c>
      <c r="AN19" s="144">
        <f t="shared" si="5"/>
        <v>2.3</v>
      </c>
      <c r="AO19" s="144">
        <f t="shared" si="5"/>
        <v>0.304</v>
      </c>
      <c r="AP19" s="144">
        <f t="shared" si="5"/>
        <v>0</v>
      </c>
      <c r="AQ19" s="144">
        <f t="shared" si="5"/>
        <v>0</v>
      </c>
      <c r="AR19" s="144">
        <f t="shared" si="5"/>
        <v>0</v>
      </c>
      <c r="AS19" s="144">
        <f t="shared" si="5"/>
        <v>0</v>
      </c>
      <c r="AT19" s="144">
        <f t="shared" si="5"/>
        <v>0</v>
      </c>
      <c r="AU19" s="144">
        <f t="shared" si="5"/>
        <v>5.047</v>
      </c>
      <c r="AV19" s="144">
        <f t="shared" si="5"/>
        <v>0</v>
      </c>
      <c r="AW19" s="144">
        <f aca="true" t="shared" si="6" ref="AW19:BS19">SUM(AW23,AW31)</f>
        <v>0</v>
      </c>
      <c r="AX19" s="144">
        <f t="shared" si="6"/>
        <v>4.205</v>
      </c>
      <c r="AY19" s="144">
        <f t="shared" si="6"/>
        <v>0.842</v>
      </c>
      <c r="AZ19" s="144">
        <f t="shared" si="6"/>
        <v>0</v>
      </c>
      <c r="BA19" s="144">
        <f t="shared" si="6"/>
        <v>0</v>
      </c>
      <c r="BB19" s="144">
        <f t="shared" si="6"/>
        <v>0</v>
      </c>
      <c r="BC19" s="144">
        <f t="shared" si="6"/>
        <v>0</v>
      </c>
      <c r="BD19" s="144">
        <f t="shared" si="6"/>
        <v>0</v>
      </c>
      <c r="BE19" s="144">
        <f t="shared" si="6"/>
        <v>0</v>
      </c>
      <c r="BF19" s="144">
        <f t="shared" si="6"/>
        <v>0</v>
      </c>
      <c r="BG19" s="144">
        <f t="shared" si="6"/>
        <v>0</v>
      </c>
      <c r="BH19" s="144">
        <f t="shared" si="6"/>
        <v>0</v>
      </c>
      <c r="BI19" s="144">
        <f t="shared" si="6"/>
        <v>0</v>
      </c>
      <c r="BJ19" s="144">
        <f t="shared" si="6"/>
        <v>39.482292</v>
      </c>
      <c r="BK19" s="144">
        <f t="shared" si="6"/>
        <v>0</v>
      </c>
      <c r="BL19" s="144">
        <f t="shared" si="6"/>
        <v>37.402292</v>
      </c>
      <c r="BM19" s="144">
        <f t="shared" si="6"/>
        <v>2.08</v>
      </c>
      <c r="BN19" s="144">
        <f t="shared" si="6"/>
        <v>0</v>
      </c>
      <c r="BO19" s="144">
        <f t="shared" si="6"/>
        <v>7.651</v>
      </c>
      <c r="BP19" s="144">
        <f t="shared" si="6"/>
        <v>0</v>
      </c>
      <c r="BQ19" s="144">
        <f t="shared" si="6"/>
        <v>0</v>
      </c>
      <c r="BR19" s="144">
        <f t="shared" si="6"/>
        <v>6.505</v>
      </c>
      <c r="BS19" s="144">
        <f t="shared" si="6"/>
        <v>1.146</v>
      </c>
      <c r="BT19" s="66"/>
    </row>
    <row r="20" spans="1:72" s="79" customFormat="1" ht="23.25" customHeight="1">
      <c r="A20" s="136" t="s">
        <v>574</v>
      </c>
      <c r="B20" s="220" t="s">
        <v>575</v>
      </c>
      <c r="C20" s="236" t="s">
        <v>567</v>
      </c>
      <c r="D20" s="146" t="s">
        <v>476</v>
      </c>
      <c r="E20" s="146" t="s">
        <v>476</v>
      </c>
      <c r="F20" s="146" t="s">
        <v>476</v>
      </c>
      <c r="G20" s="146" t="s">
        <v>476</v>
      </c>
      <c r="H20" s="144">
        <f>H26+H36</f>
        <v>123.989</v>
      </c>
      <c r="I20" s="144">
        <f>I26+I36</f>
        <v>665.428</v>
      </c>
      <c r="J20" s="144" t="s">
        <v>476</v>
      </c>
      <c r="K20" s="144" t="s">
        <v>476</v>
      </c>
      <c r="L20" s="144">
        <f>L26+L36</f>
        <v>937.4295</v>
      </c>
      <c r="M20" s="144" t="s">
        <v>476</v>
      </c>
      <c r="N20" s="144">
        <f aca="true" t="shared" si="7" ref="N20:AS20">N26+N36</f>
        <v>0</v>
      </c>
      <c r="O20" s="303">
        <f t="shared" si="7"/>
        <v>101.244</v>
      </c>
      <c r="P20" s="304">
        <f t="shared" si="7"/>
        <v>0</v>
      </c>
      <c r="Q20" s="144">
        <f t="shared" si="7"/>
        <v>665.428</v>
      </c>
      <c r="R20" s="144">
        <f t="shared" si="7"/>
        <v>937.4295</v>
      </c>
      <c r="S20" s="144">
        <f t="shared" si="7"/>
        <v>563.805</v>
      </c>
      <c r="T20" s="144">
        <f t="shared" si="7"/>
        <v>162.512</v>
      </c>
      <c r="U20" s="144">
        <f t="shared" si="7"/>
        <v>414.37149999999997</v>
      </c>
      <c r="V20" s="144">
        <f t="shared" si="7"/>
        <v>401.293</v>
      </c>
      <c r="W20" s="144">
        <f t="shared" si="7"/>
        <v>0</v>
      </c>
      <c r="X20" s="144">
        <f t="shared" si="7"/>
        <v>0</v>
      </c>
      <c r="Y20" s="144">
        <f t="shared" si="7"/>
        <v>101.293</v>
      </c>
      <c r="Z20" s="144">
        <f t="shared" si="7"/>
        <v>300</v>
      </c>
      <c r="AA20" s="144">
        <f t="shared" si="7"/>
        <v>421.81399999999996</v>
      </c>
      <c r="AB20" s="144">
        <f t="shared" si="7"/>
        <v>0</v>
      </c>
      <c r="AC20" s="144">
        <f t="shared" si="7"/>
        <v>0</v>
      </c>
      <c r="AD20" s="144">
        <f t="shared" si="7"/>
        <v>121.814</v>
      </c>
      <c r="AE20" s="144">
        <f t="shared" si="7"/>
        <v>300</v>
      </c>
      <c r="AF20" s="144">
        <f t="shared" si="7"/>
        <v>162.512</v>
      </c>
      <c r="AG20" s="144">
        <f t="shared" si="7"/>
        <v>0</v>
      </c>
      <c r="AH20" s="144">
        <f t="shared" si="7"/>
        <v>0</v>
      </c>
      <c r="AI20" s="144">
        <f t="shared" si="7"/>
        <v>162.512</v>
      </c>
      <c r="AJ20" s="144">
        <f t="shared" si="7"/>
        <v>0</v>
      </c>
      <c r="AK20" s="144">
        <f t="shared" si="7"/>
        <v>101.666</v>
      </c>
      <c r="AL20" s="144">
        <f t="shared" si="7"/>
        <v>0</v>
      </c>
      <c r="AM20" s="144">
        <f t="shared" si="7"/>
        <v>0</v>
      </c>
      <c r="AN20" s="144">
        <f t="shared" si="7"/>
        <v>101.606</v>
      </c>
      <c r="AO20" s="144">
        <f t="shared" si="7"/>
        <v>0.06</v>
      </c>
      <c r="AP20" s="144">
        <f t="shared" si="7"/>
        <v>0</v>
      </c>
      <c r="AQ20" s="144">
        <f t="shared" si="7"/>
        <v>0</v>
      </c>
      <c r="AR20" s="144">
        <f t="shared" si="7"/>
        <v>0</v>
      </c>
      <c r="AS20" s="144">
        <f t="shared" si="7"/>
        <v>0</v>
      </c>
      <c r="AT20" s="144">
        <f aca="true" t="shared" si="8" ref="AT20:BS20">AT26+AT36</f>
        <v>0</v>
      </c>
      <c r="AU20" s="144">
        <f t="shared" si="8"/>
        <v>312.7055</v>
      </c>
      <c r="AV20" s="144">
        <f t="shared" si="8"/>
        <v>0</v>
      </c>
      <c r="AW20" s="144">
        <f t="shared" si="8"/>
        <v>0</v>
      </c>
      <c r="AX20" s="144">
        <f t="shared" si="8"/>
        <v>130.904</v>
      </c>
      <c r="AY20" s="144">
        <f t="shared" si="8"/>
        <v>181.80149999999998</v>
      </c>
      <c r="AZ20" s="144">
        <f t="shared" si="8"/>
        <v>0</v>
      </c>
      <c r="BA20" s="144">
        <f t="shared" si="8"/>
        <v>0</v>
      </c>
      <c r="BB20" s="144">
        <f t="shared" si="8"/>
        <v>0</v>
      </c>
      <c r="BC20" s="144">
        <f t="shared" si="8"/>
        <v>0</v>
      </c>
      <c r="BD20" s="144">
        <f t="shared" si="8"/>
        <v>0</v>
      </c>
      <c r="BE20" s="144">
        <f t="shared" si="8"/>
        <v>0</v>
      </c>
      <c r="BF20" s="144">
        <f t="shared" si="8"/>
        <v>0</v>
      </c>
      <c r="BG20" s="144">
        <f t="shared" si="8"/>
        <v>0</v>
      </c>
      <c r="BH20" s="144">
        <f t="shared" si="8"/>
        <v>0</v>
      </c>
      <c r="BI20" s="144">
        <f t="shared" si="8"/>
        <v>0</v>
      </c>
      <c r="BJ20" s="144">
        <f t="shared" si="8"/>
        <v>563.8050000000001</v>
      </c>
      <c r="BK20" s="144">
        <f t="shared" si="8"/>
        <v>0</v>
      </c>
      <c r="BL20" s="144">
        <f t="shared" si="8"/>
        <v>0</v>
      </c>
      <c r="BM20" s="144">
        <f t="shared" si="8"/>
        <v>263.805</v>
      </c>
      <c r="BN20" s="144">
        <f t="shared" si="8"/>
        <v>300</v>
      </c>
      <c r="BO20" s="144">
        <f t="shared" si="8"/>
        <v>836.1854999999999</v>
      </c>
      <c r="BP20" s="144">
        <f t="shared" si="8"/>
        <v>0</v>
      </c>
      <c r="BQ20" s="144">
        <f t="shared" si="8"/>
        <v>0</v>
      </c>
      <c r="BR20" s="144">
        <f t="shared" si="8"/>
        <v>354.32399999999996</v>
      </c>
      <c r="BS20" s="144">
        <f t="shared" si="8"/>
        <v>481.8615</v>
      </c>
      <c r="BT20" s="66"/>
    </row>
    <row r="21" spans="1:72" s="79" customFormat="1" ht="65.25" customHeight="1">
      <c r="A21" s="136">
        <v>1</v>
      </c>
      <c r="B21" s="220" t="s">
        <v>411</v>
      </c>
      <c r="C21" s="236" t="s">
        <v>567</v>
      </c>
      <c r="D21" s="146" t="str">
        <f>D22</f>
        <v>НД</v>
      </c>
      <c r="E21" s="146" t="str">
        <f>E22</f>
        <v>НД</v>
      </c>
      <c r="F21" s="146" t="str">
        <f>F22</f>
        <v>НД</v>
      </c>
      <c r="G21" s="146" t="str">
        <f>G22</f>
        <v>НД</v>
      </c>
      <c r="H21" s="144">
        <f>H22+H23+H26</f>
        <v>124.53200000000001</v>
      </c>
      <c r="I21" s="144">
        <f>I22+I23+I26</f>
        <v>667.508</v>
      </c>
      <c r="J21" s="144" t="s">
        <v>476</v>
      </c>
      <c r="K21" s="144">
        <f>K22+K23+K26</f>
        <v>125.14183000000001</v>
      </c>
      <c r="L21" s="144">
        <f>L22+L23+L26</f>
        <v>907.538407</v>
      </c>
      <c r="M21" s="144" t="s">
        <v>476</v>
      </c>
      <c r="N21" s="144">
        <f aca="true" t="shared" si="9" ref="N21:AS21">N22+N23+N26</f>
        <v>0</v>
      </c>
      <c r="O21" s="302">
        <f t="shared" si="9"/>
        <v>101.244</v>
      </c>
      <c r="P21" s="302">
        <f t="shared" si="9"/>
        <v>0</v>
      </c>
      <c r="Q21" s="144">
        <f t="shared" si="9"/>
        <v>665.428</v>
      </c>
      <c r="R21" s="144">
        <f t="shared" si="9"/>
        <v>907.538407</v>
      </c>
      <c r="S21" s="144">
        <f t="shared" si="9"/>
        <v>565.885</v>
      </c>
      <c r="T21" s="144">
        <f t="shared" si="9"/>
        <v>164.592</v>
      </c>
      <c r="U21" s="144">
        <f t="shared" si="9"/>
        <v>384.48040699999996</v>
      </c>
      <c r="V21" s="144">
        <f t="shared" si="9"/>
        <v>401.293</v>
      </c>
      <c r="W21" s="144">
        <f t="shared" si="9"/>
        <v>0</v>
      </c>
      <c r="X21" s="144">
        <f t="shared" si="9"/>
        <v>0</v>
      </c>
      <c r="Y21" s="144">
        <f t="shared" si="9"/>
        <v>101.293</v>
      </c>
      <c r="Z21" s="144">
        <f t="shared" si="9"/>
        <v>300</v>
      </c>
      <c r="AA21" s="144">
        <f t="shared" si="9"/>
        <v>421.81399999999996</v>
      </c>
      <c r="AB21" s="144">
        <f t="shared" si="9"/>
        <v>0</v>
      </c>
      <c r="AC21" s="144">
        <f t="shared" si="9"/>
        <v>0</v>
      </c>
      <c r="AD21" s="144">
        <f t="shared" si="9"/>
        <v>121.814</v>
      </c>
      <c r="AE21" s="144">
        <f t="shared" si="9"/>
        <v>300</v>
      </c>
      <c r="AF21" s="144">
        <f t="shared" si="9"/>
        <v>164.592</v>
      </c>
      <c r="AG21" s="144">
        <f t="shared" si="9"/>
        <v>0</v>
      </c>
      <c r="AH21" s="144">
        <f t="shared" si="9"/>
        <v>0</v>
      </c>
      <c r="AI21" s="144">
        <f t="shared" si="9"/>
        <v>164.592</v>
      </c>
      <c r="AJ21" s="144">
        <f t="shared" si="9"/>
        <v>0</v>
      </c>
      <c r="AK21" s="144">
        <f t="shared" si="9"/>
        <v>104.21</v>
      </c>
      <c r="AL21" s="144">
        <f t="shared" si="9"/>
        <v>0</v>
      </c>
      <c r="AM21" s="144">
        <f t="shared" si="9"/>
        <v>0</v>
      </c>
      <c r="AN21" s="144">
        <f t="shared" si="9"/>
        <v>103.90599999999999</v>
      </c>
      <c r="AO21" s="144">
        <f t="shared" si="9"/>
        <v>0.304</v>
      </c>
      <c r="AP21" s="144">
        <f t="shared" si="9"/>
        <v>0</v>
      </c>
      <c r="AQ21" s="144">
        <f t="shared" si="9"/>
        <v>0</v>
      </c>
      <c r="AR21" s="144">
        <f t="shared" si="9"/>
        <v>0</v>
      </c>
      <c r="AS21" s="144">
        <f t="shared" si="9"/>
        <v>0</v>
      </c>
      <c r="AT21" s="144">
        <f aca="true" t="shared" si="10" ref="AT21:BO21">AT22+AT23+AT26</f>
        <v>0</v>
      </c>
      <c r="AU21" s="144">
        <f t="shared" si="10"/>
        <v>280.27</v>
      </c>
      <c r="AV21" s="144">
        <f t="shared" si="10"/>
        <v>0</v>
      </c>
      <c r="AW21" s="144">
        <f t="shared" si="10"/>
        <v>0</v>
      </c>
      <c r="AX21" s="144">
        <f t="shared" si="10"/>
        <v>130.904</v>
      </c>
      <c r="AY21" s="144">
        <f t="shared" si="10"/>
        <v>149.36599999999999</v>
      </c>
      <c r="AZ21" s="144">
        <f t="shared" si="10"/>
        <v>0</v>
      </c>
      <c r="BA21" s="144">
        <f t="shared" si="10"/>
        <v>0</v>
      </c>
      <c r="BB21" s="144">
        <f t="shared" si="10"/>
        <v>0</v>
      </c>
      <c r="BC21" s="144">
        <f t="shared" si="10"/>
        <v>0</v>
      </c>
      <c r="BD21" s="144">
        <f t="shared" si="10"/>
        <v>0</v>
      </c>
      <c r="BE21" s="144">
        <f t="shared" si="10"/>
        <v>0</v>
      </c>
      <c r="BF21" s="144">
        <f t="shared" si="10"/>
        <v>0</v>
      </c>
      <c r="BG21" s="144">
        <f t="shared" si="10"/>
        <v>0</v>
      </c>
      <c r="BH21" s="144">
        <f t="shared" si="10"/>
        <v>0</v>
      </c>
      <c r="BI21" s="144">
        <f t="shared" si="10"/>
        <v>0</v>
      </c>
      <c r="BJ21" s="144">
        <f t="shared" si="10"/>
        <v>565.8850000000001</v>
      </c>
      <c r="BK21" s="144">
        <f t="shared" si="10"/>
        <v>0</v>
      </c>
      <c r="BL21" s="144">
        <f t="shared" si="10"/>
        <v>0</v>
      </c>
      <c r="BM21" s="144">
        <f t="shared" si="10"/>
        <v>265.885</v>
      </c>
      <c r="BN21" s="144">
        <f>BN22+BN23+BN26</f>
        <v>300</v>
      </c>
      <c r="BO21" s="144">
        <f t="shared" si="10"/>
        <v>806.294</v>
      </c>
      <c r="BP21" s="144">
        <f>BP22+BP23+BP26</f>
        <v>0</v>
      </c>
      <c r="BQ21" s="144">
        <f>BQ22+BQ23+BQ26</f>
        <v>0</v>
      </c>
      <c r="BR21" s="144">
        <f>BR22+BR23+BR26</f>
        <v>356.62399999999997</v>
      </c>
      <c r="BS21" s="144">
        <f>BS22+BS23+BS26</f>
        <v>449.66999999999996</v>
      </c>
      <c r="BT21" s="66"/>
    </row>
    <row r="22" spans="1:72" s="79" customFormat="1" ht="65.25" customHeight="1">
      <c r="A22" s="136" t="s">
        <v>565</v>
      </c>
      <c r="B22" s="220" t="str">
        <f>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2" s="236" t="s">
        <v>567</v>
      </c>
      <c r="D22" s="146" t="s">
        <v>476</v>
      </c>
      <c r="E22" s="146" t="s">
        <v>476</v>
      </c>
      <c r="F22" s="146" t="s">
        <v>476</v>
      </c>
      <c r="G22" s="146" t="s">
        <v>476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302">
        <v>0</v>
      </c>
      <c r="P22" s="302"/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0</v>
      </c>
      <c r="AG22" s="144">
        <v>0</v>
      </c>
      <c r="AH22" s="144">
        <v>0</v>
      </c>
      <c r="AI22" s="144">
        <v>0</v>
      </c>
      <c r="AJ22" s="144">
        <v>0</v>
      </c>
      <c r="AK22" s="144">
        <v>0</v>
      </c>
      <c r="AL22" s="144">
        <v>0</v>
      </c>
      <c r="AM22" s="144">
        <v>0</v>
      </c>
      <c r="AN22" s="144">
        <v>0</v>
      </c>
      <c r="AO22" s="144">
        <v>0</v>
      </c>
      <c r="AP22" s="144">
        <v>0</v>
      </c>
      <c r="AQ22" s="144">
        <v>0</v>
      </c>
      <c r="AR22" s="144">
        <v>0</v>
      </c>
      <c r="AS22" s="144">
        <v>0</v>
      </c>
      <c r="AT22" s="144">
        <v>0</v>
      </c>
      <c r="AU22" s="144">
        <v>0</v>
      </c>
      <c r="AV22" s="144">
        <v>0</v>
      </c>
      <c r="AW22" s="144">
        <v>0</v>
      </c>
      <c r="AX22" s="144">
        <v>0</v>
      </c>
      <c r="AY22" s="144">
        <v>0</v>
      </c>
      <c r="AZ22" s="144">
        <v>0</v>
      </c>
      <c r="BA22" s="144">
        <v>0</v>
      </c>
      <c r="BB22" s="144">
        <v>0</v>
      </c>
      <c r="BC22" s="144">
        <v>0</v>
      </c>
      <c r="BD22" s="144">
        <v>0</v>
      </c>
      <c r="BE22" s="144">
        <v>0</v>
      </c>
      <c r="BF22" s="144">
        <v>0</v>
      </c>
      <c r="BG22" s="144">
        <v>0</v>
      </c>
      <c r="BH22" s="144">
        <v>0</v>
      </c>
      <c r="BI22" s="144">
        <v>0</v>
      </c>
      <c r="BJ22" s="144">
        <v>0</v>
      </c>
      <c r="BK22" s="144">
        <v>0</v>
      </c>
      <c r="BL22" s="144">
        <v>0</v>
      </c>
      <c r="BM22" s="144">
        <v>0</v>
      </c>
      <c r="BN22" s="144">
        <v>0</v>
      </c>
      <c r="BO22" s="144">
        <v>0</v>
      </c>
      <c r="BP22" s="144">
        <v>0</v>
      </c>
      <c r="BQ22" s="144">
        <v>0</v>
      </c>
      <c r="BR22" s="144">
        <v>0</v>
      </c>
      <c r="BS22" s="144">
        <v>0</v>
      </c>
      <c r="BT22" s="66"/>
    </row>
    <row r="23" spans="1:72" s="216" customFormat="1" ht="30.75" customHeight="1">
      <c r="A23" s="136" t="s">
        <v>576</v>
      </c>
      <c r="B23" s="220" t="s">
        <v>560</v>
      </c>
      <c r="C23" s="234" t="s">
        <v>567</v>
      </c>
      <c r="D23" s="146" t="s">
        <v>476</v>
      </c>
      <c r="E23" s="140" t="s">
        <v>476</v>
      </c>
      <c r="F23" s="136" t="s">
        <v>476</v>
      </c>
      <c r="G23" s="140" t="s">
        <v>476</v>
      </c>
      <c r="H23" s="144">
        <f>SUM(H24)</f>
        <v>0.543</v>
      </c>
      <c r="I23" s="144">
        <f aca="true" t="shared" si="11" ref="I23:N23">SUM(I24)</f>
        <v>2.08</v>
      </c>
      <c r="J23" s="144">
        <f t="shared" si="11"/>
        <v>0</v>
      </c>
      <c r="K23" s="144">
        <f t="shared" si="11"/>
        <v>0.543</v>
      </c>
      <c r="L23" s="144">
        <f t="shared" si="11"/>
        <v>2.604407</v>
      </c>
      <c r="M23" s="144">
        <f t="shared" si="11"/>
        <v>0</v>
      </c>
      <c r="N23" s="144">
        <f t="shared" si="11"/>
        <v>0</v>
      </c>
      <c r="O23" s="303">
        <f>O24</f>
        <v>0</v>
      </c>
      <c r="P23" s="304"/>
      <c r="Q23" s="144">
        <f>SUM(Q24)</f>
        <v>0</v>
      </c>
      <c r="R23" s="144">
        <f aca="true" t="shared" si="12" ref="R23:BS23">SUM(R24)</f>
        <v>2.604407</v>
      </c>
      <c r="S23" s="144">
        <f t="shared" si="12"/>
        <v>2.08</v>
      </c>
      <c r="T23" s="144">
        <f t="shared" si="12"/>
        <v>2.08</v>
      </c>
      <c r="U23" s="144">
        <f t="shared" si="12"/>
        <v>2.604407</v>
      </c>
      <c r="V23" s="144">
        <f t="shared" si="12"/>
        <v>0</v>
      </c>
      <c r="W23" s="144">
        <f t="shared" si="12"/>
        <v>0</v>
      </c>
      <c r="X23" s="144">
        <f t="shared" si="12"/>
        <v>0</v>
      </c>
      <c r="Y23" s="144">
        <f t="shared" si="12"/>
        <v>0</v>
      </c>
      <c r="Z23" s="144">
        <f t="shared" si="12"/>
        <v>0</v>
      </c>
      <c r="AA23" s="144">
        <f t="shared" si="12"/>
        <v>0</v>
      </c>
      <c r="AB23" s="144">
        <f t="shared" si="12"/>
        <v>0</v>
      </c>
      <c r="AC23" s="144">
        <f t="shared" si="12"/>
        <v>0</v>
      </c>
      <c r="AD23" s="144">
        <f t="shared" si="12"/>
        <v>0</v>
      </c>
      <c r="AE23" s="144">
        <f t="shared" si="12"/>
        <v>0</v>
      </c>
      <c r="AF23" s="144">
        <f t="shared" si="12"/>
        <v>2.08</v>
      </c>
      <c r="AG23" s="144">
        <f t="shared" si="12"/>
        <v>0</v>
      </c>
      <c r="AH23" s="144">
        <f t="shared" si="12"/>
        <v>0</v>
      </c>
      <c r="AI23" s="144">
        <f t="shared" si="12"/>
        <v>2.08</v>
      </c>
      <c r="AJ23" s="144">
        <f t="shared" si="12"/>
        <v>0</v>
      </c>
      <c r="AK23" s="144">
        <f t="shared" si="12"/>
        <v>2.6039999999999996</v>
      </c>
      <c r="AL23" s="144">
        <f t="shared" si="12"/>
        <v>0</v>
      </c>
      <c r="AM23" s="144">
        <f t="shared" si="12"/>
        <v>0</v>
      </c>
      <c r="AN23" s="144">
        <f t="shared" si="12"/>
        <v>2.3</v>
      </c>
      <c r="AO23" s="144">
        <f t="shared" si="12"/>
        <v>0.304</v>
      </c>
      <c r="AP23" s="144">
        <f t="shared" si="12"/>
        <v>0</v>
      </c>
      <c r="AQ23" s="144">
        <f t="shared" si="12"/>
        <v>0</v>
      </c>
      <c r="AR23" s="144">
        <f t="shared" si="12"/>
        <v>0</v>
      </c>
      <c r="AS23" s="144">
        <f t="shared" si="12"/>
        <v>0</v>
      </c>
      <c r="AT23" s="144">
        <f t="shared" si="12"/>
        <v>0</v>
      </c>
      <c r="AU23" s="144">
        <f t="shared" si="12"/>
        <v>0</v>
      </c>
      <c r="AV23" s="144">
        <f t="shared" si="12"/>
        <v>0</v>
      </c>
      <c r="AW23" s="144">
        <f t="shared" si="12"/>
        <v>0</v>
      </c>
      <c r="AX23" s="144">
        <f t="shared" si="12"/>
        <v>0</v>
      </c>
      <c r="AY23" s="144">
        <f t="shared" si="12"/>
        <v>0</v>
      </c>
      <c r="AZ23" s="144">
        <f t="shared" si="12"/>
        <v>0</v>
      </c>
      <c r="BA23" s="144">
        <f t="shared" si="12"/>
        <v>0</v>
      </c>
      <c r="BB23" s="144">
        <f t="shared" si="12"/>
        <v>0</v>
      </c>
      <c r="BC23" s="144">
        <f t="shared" si="12"/>
        <v>0</v>
      </c>
      <c r="BD23" s="144">
        <f t="shared" si="12"/>
        <v>0</v>
      </c>
      <c r="BE23" s="144">
        <f t="shared" si="12"/>
        <v>0</v>
      </c>
      <c r="BF23" s="144">
        <f t="shared" si="12"/>
        <v>0</v>
      </c>
      <c r="BG23" s="144">
        <f t="shared" si="12"/>
        <v>0</v>
      </c>
      <c r="BH23" s="144">
        <f t="shared" si="12"/>
        <v>0</v>
      </c>
      <c r="BI23" s="144">
        <f t="shared" si="12"/>
        <v>0</v>
      </c>
      <c r="BJ23" s="144">
        <f t="shared" si="12"/>
        <v>2.08</v>
      </c>
      <c r="BK23" s="144">
        <f t="shared" si="12"/>
        <v>0</v>
      </c>
      <c r="BL23" s="144">
        <f t="shared" si="12"/>
        <v>0</v>
      </c>
      <c r="BM23" s="144">
        <f t="shared" si="12"/>
        <v>2.08</v>
      </c>
      <c r="BN23" s="144">
        <f t="shared" si="12"/>
        <v>0</v>
      </c>
      <c r="BO23" s="144">
        <f t="shared" si="12"/>
        <v>2.6039999999999996</v>
      </c>
      <c r="BP23" s="144">
        <f t="shared" si="12"/>
        <v>0</v>
      </c>
      <c r="BQ23" s="144">
        <f t="shared" si="12"/>
        <v>0</v>
      </c>
      <c r="BR23" s="144">
        <f t="shared" si="12"/>
        <v>2.3</v>
      </c>
      <c r="BS23" s="144">
        <f t="shared" si="12"/>
        <v>0.304</v>
      </c>
      <c r="BT23" s="136"/>
    </row>
    <row r="24" spans="1:72" s="216" customFormat="1" ht="52.5" customHeight="1">
      <c r="A24" s="140" t="s">
        <v>37</v>
      </c>
      <c r="B24" s="222" t="s">
        <v>38</v>
      </c>
      <c r="C24" s="213" t="s">
        <v>567</v>
      </c>
      <c r="D24" s="146" t="s">
        <v>476</v>
      </c>
      <c r="E24" s="140" t="s">
        <v>476</v>
      </c>
      <c r="F24" s="136" t="s">
        <v>476</v>
      </c>
      <c r="G24" s="140" t="s">
        <v>476</v>
      </c>
      <c r="H24" s="144">
        <f>SUM(H25:H25)</f>
        <v>0.543</v>
      </c>
      <c r="I24" s="144">
        <f>SUM(I25:I25)</f>
        <v>2.08</v>
      </c>
      <c r="J24" s="144">
        <f>SUM(J25:J25)</f>
        <v>0</v>
      </c>
      <c r="K24" s="144">
        <f>SUM(K25:K25)</f>
        <v>0.543</v>
      </c>
      <c r="L24" s="144">
        <f>SUM(L25:L25)</f>
        <v>2.604407</v>
      </c>
      <c r="M24" s="144" t="s">
        <v>476</v>
      </c>
      <c r="N24" s="144">
        <f>SUM(N25:N25)</f>
        <v>0</v>
      </c>
      <c r="O24" s="302">
        <f>SUM(O25:P25)</f>
        <v>0</v>
      </c>
      <c r="P24" s="302"/>
      <c r="Q24" s="144" t="str">
        <f>M24</f>
        <v>НД</v>
      </c>
      <c r="R24" s="144">
        <f aca="true" t="shared" si="13" ref="R24:AW24">SUM(R25:R25)</f>
        <v>2.604407</v>
      </c>
      <c r="S24" s="144">
        <f t="shared" si="13"/>
        <v>2.08</v>
      </c>
      <c r="T24" s="144">
        <f t="shared" si="13"/>
        <v>2.08</v>
      </c>
      <c r="U24" s="144">
        <f t="shared" si="13"/>
        <v>2.604407</v>
      </c>
      <c r="V24" s="144">
        <f t="shared" si="13"/>
        <v>0</v>
      </c>
      <c r="W24" s="144">
        <f t="shared" si="13"/>
        <v>0</v>
      </c>
      <c r="X24" s="144">
        <f t="shared" si="13"/>
        <v>0</v>
      </c>
      <c r="Y24" s="144">
        <f t="shared" si="13"/>
        <v>0</v>
      </c>
      <c r="Z24" s="144">
        <f t="shared" si="13"/>
        <v>0</v>
      </c>
      <c r="AA24" s="144">
        <f t="shared" si="13"/>
        <v>0</v>
      </c>
      <c r="AB24" s="144">
        <f t="shared" si="13"/>
        <v>0</v>
      </c>
      <c r="AC24" s="144">
        <f t="shared" si="13"/>
        <v>0</v>
      </c>
      <c r="AD24" s="144">
        <f t="shared" si="13"/>
        <v>0</v>
      </c>
      <c r="AE24" s="144">
        <f t="shared" si="13"/>
        <v>0</v>
      </c>
      <c r="AF24" s="144">
        <f t="shared" si="13"/>
        <v>2.08</v>
      </c>
      <c r="AG24" s="144">
        <f t="shared" si="13"/>
        <v>0</v>
      </c>
      <c r="AH24" s="144">
        <f t="shared" si="13"/>
        <v>0</v>
      </c>
      <c r="AI24" s="144">
        <f t="shared" si="13"/>
        <v>2.08</v>
      </c>
      <c r="AJ24" s="144">
        <f t="shared" si="13"/>
        <v>0</v>
      </c>
      <c r="AK24" s="144">
        <f t="shared" si="13"/>
        <v>2.6039999999999996</v>
      </c>
      <c r="AL24" s="144">
        <f t="shared" si="13"/>
        <v>0</v>
      </c>
      <c r="AM24" s="144">
        <f t="shared" si="13"/>
        <v>0</v>
      </c>
      <c r="AN24" s="144">
        <f t="shared" si="13"/>
        <v>2.3</v>
      </c>
      <c r="AO24" s="144">
        <f t="shared" si="13"/>
        <v>0.304</v>
      </c>
      <c r="AP24" s="144">
        <f t="shared" si="13"/>
        <v>0</v>
      </c>
      <c r="AQ24" s="144">
        <f t="shared" si="13"/>
        <v>0</v>
      </c>
      <c r="AR24" s="144">
        <f t="shared" si="13"/>
        <v>0</v>
      </c>
      <c r="AS24" s="144">
        <f t="shared" si="13"/>
        <v>0</v>
      </c>
      <c r="AT24" s="144">
        <f t="shared" si="13"/>
        <v>0</v>
      </c>
      <c r="AU24" s="144">
        <f t="shared" si="13"/>
        <v>0</v>
      </c>
      <c r="AV24" s="144">
        <f t="shared" si="13"/>
        <v>0</v>
      </c>
      <c r="AW24" s="144">
        <f t="shared" si="13"/>
        <v>0</v>
      </c>
      <c r="AX24" s="144">
        <f aca="true" t="shared" si="14" ref="AX24:BS24">SUM(AX25:AX25)</f>
        <v>0</v>
      </c>
      <c r="AY24" s="144">
        <f t="shared" si="14"/>
        <v>0</v>
      </c>
      <c r="AZ24" s="144">
        <f t="shared" si="14"/>
        <v>0</v>
      </c>
      <c r="BA24" s="144">
        <f t="shared" si="14"/>
        <v>0</v>
      </c>
      <c r="BB24" s="144">
        <f t="shared" si="14"/>
        <v>0</v>
      </c>
      <c r="BC24" s="144">
        <f t="shared" si="14"/>
        <v>0</v>
      </c>
      <c r="BD24" s="144">
        <f t="shared" si="14"/>
        <v>0</v>
      </c>
      <c r="BE24" s="144">
        <f t="shared" si="14"/>
        <v>0</v>
      </c>
      <c r="BF24" s="144">
        <f t="shared" si="14"/>
        <v>0</v>
      </c>
      <c r="BG24" s="144">
        <f t="shared" si="14"/>
        <v>0</v>
      </c>
      <c r="BH24" s="144">
        <f t="shared" si="14"/>
        <v>0</v>
      </c>
      <c r="BI24" s="144">
        <f t="shared" si="14"/>
        <v>0</v>
      </c>
      <c r="BJ24" s="144">
        <f t="shared" si="14"/>
        <v>2.08</v>
      </c>
      <c r="BK24" s="144">
        <f t="shared" si="14"/>
        <v>0</v>
      </c>
      <c r="BL24" s="144">
        <f t="shared" si="14"/>
        <v>0</v>
      </c>
      <c r="BM24" s="144">
        <f t="shared" si="14"/>
        <v>2.08</v>
      </c>
      <c r="BN24" s="144">
        <f t="shared" si="14"/>
        <v>0</v>
      </c>
      <c r="BO24" s="144">
        <f t="shared" si="14"/>
        <v>2.6039999999999996</v>
      </c>
      <c r="BP24" s="144">
        <f t="shared" si="14"/>
        <v>0</v>
      </c>
      <c r="BQ24" s="144">
        <f t="shared" si="14"/>
        <v>0</v>
      </c>
      <c r="BR24" s="144">
        <f t="shared" si="14"/>
        <v>2.3</v>
      </c>
      <c r="BS24" s="144">
        <f t="shared" si="14"/>
        <v>0.304</v>
      </c>
      <c r="BT24" s="146"/>
    </row>
    <row r="25" spans="1:72" s="79" customFormat="1" ht="26.25" customHeight="1">
      <c r="A25" s="127" t="s">
        <v>589</v>
      </c>
      <c r="B25" s="221" t="s">
        <v>537</v>
      </c>
      <c r="C25" s="212" t="s">
        <v>538</v>
      </c>
      <c r="D25" s="124" t="s">
        <v>58</v>
      </c>
      <c r="E25" s="127" t="s">
        <v>582</v>
      </c>
      <c r="F25" s="66">
        <v>2020</v>
      </c>
      <c r="G25" s="127" t="s">
        <v>148</v>
      </c>
      <c r="H25" s="128">
        <v>0.543</v>
      </c>
      <c r="I25" s="128">
        <v>2.08</v>
      </c>
      <c r="J25" s="139" t="s">
        <v>476</v>
      </c>
      <c r="K25" s="128">
        <f>H25</f>
        <v>0.543</v>
      </c>
      <c r="L25" s="128">
        <v>2.604407</v>
      </c>
      <c r="M25" s="129">
        <v>43922</v>
      </c>
      <c r="N25" s="130">
        <v>0</v>
      </c>
      <c r="O25" s="312">
        <v>0</v>
      </c>
      <c r="P25" s="313"/>
      <c r="Q25" s="128">
        <v>2.08</v>
      </c>
      <c r="R25" s="128">
        <f>L25</f>
        <v>2.604407</v>
      </c>
      <c r="S25" s="128">
        <v>2.08</v>
      </c>
      <c r="T25" s="128">
        <v>2.08</v>
      </c>
      <c r="U25" s="128">
        <f>L25</f>
        <v>2.604407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2.08</v>
      </c>
      <c r="AG25" s="128">
        <v>0</v>
      </c>
      <c r="AH25" s="128">
        <v>0</v>
      </c>
      <c r="AI25" s="128">
        <v>2.08</v>
      </c>
      <c r="AJ25" s="128">
        <v>0</v>
      </c>
      <c r="AK25" s="128">
        <f>SUM(AL25:AO25)</f>
        <v>2.6039999999999996</v>
      </c>
      <c r="AL25" s="128">
        <v>0</v>
      </c>
      <c r="AM25" s="128">
        <v>0</v>
      </c>
      <c r="AN25" s="128">
        <v>2.3</v>
      </c>
      <c r="AO25" s="128">
        <v>0.304</v>
      </c>
      <c r="AP25" s="128">
        <v>0</v>
      </c>
      <c r="AQ25" s="128">
        <v>0</v>
      </c>
      <c r="AR25" s="128">
        <v>0</v>
      </c>
      <c r="AS25" s="128">
        <v>0</v>
      </c>
      <c r="AT25" s="128">
        <v>0</v>
      </c>
      <c r="AU25" s="128">
        <v>0</v>
      </c>
      <c r="AV25" s="128">
        <v>0</v>
      </c>
      <c r="AW25" s="128">
        <v>0</v>
      </c>
      <c r="AX25" s="128">
        <v>0</v>
      </c>
      <c r="AY25" s="128">
        <v>0</v>
      </c>
      <c r="AZ25" s="128">
        <v>0</v>
      </c>
      <c r="BA25" s="128">
        <v>0</v>
      </c>
      <c r="BB25" s="128">
        <v>0</v>
      </c>
      <c r="BC25" s="128">
        <v>0</v>
      </c>
      <c r="BD25" s="128">
        <v>0</v>
      </c>
      <c r="BE25" s="128">
        <v>0</v>
      </c>
      <c r="BF25" s="128">
        <v>0</v>
      </c>
      <c r="BG25" s="128">
        <v>0</v>
      </c>
      <c r="BH25" s="128">
        <v>0</v>
      </c>
      <c r="BI25" s="128">
        <v>0</v>
      </c>
      <c r="BJ25" s="128">
        <v>2.08</v>
      </c>
      <c r="BK25" s="128">
        <v>0</v>
      </c>
      <c r="BL25" s="128">
        <v>0</v>
      </c>
      <c r="BM25" s="128">
        <v>2.08</v>
      </c>
      <c r="BN25" s="128">
        <v>0</v>
      </c>
      <c r="BO25" s="128">
        <f>SUM(BP25:BS25)</f>
        <v>2.6039999999999996</v>
      </c>
      <c r="BP25" s="128">
        <v>0</v>
      </c>
      <c r="BQ25" s="128">
        <v>0</v>
      </c>
      <c r="BR25" s="128">
        <f>BH25+AX25+AN25+AD25</f>
        <v>2.3</v>
      </c>
      <c r="BS25" s="128">
        <f>BI25+AY25+AO25+AE25</f>
        <v>0.304</v>
      </c>
      <c r="BT25" s="124" t="s">
        <v>597</v>
      </c>
    </row>
    <row r="26" spans="1:72" s="79" customFormat="1" ht="24.75" customHeight="1">
      <c r="A26" s="136" t="s">
        <v>394</v>
      </c>
      <c r="B26" s="220" t="s">
        <v>395</v>
      </c>
      <c r="C26" s="214" t="s">
        <v>567</v>
      </c>
      <c r="D26" s="147" t="s">
        <v>476</v>
      </c>
      <c r="E26" s="147" t="s">
        <v>476</v>
      </c>
      <c r="F26" s="147" t="s">
        <v>476</v>
      </c>
      <c r="G26" s="147" t="s">
        <v>476</v>
      </c>
      <c r="H26" s="90">
        <f>H27</f>
        <v>123.989</v>
      </c>
      <c r="I26" s="90">
        <f aca="true" t="shared" si="15" ref="I26:L27">I27</f>
        <v>665.428</v>
      </c>
      <c r="J26" s="143" t="s">
        <v>476</v>
      </c>
      <c r="K26" s="90">
        <f t="shared" si="15"/>
        <v>124.59883</v>
      </c>
      <c r="L26" s="90">
        <f t="shared" si="15"/>
        <v>904.934</v>
      </c>
      <c r="M26" s="148">
        <f aca="true" t="shared" si="16" ref="M26:O27">M27</f>
        <v>43831</v>
      </c>
      <c r="N26" s="90">
        <f t="shared" si="16"/>
        <v>0</v>
      </c>
      <c r="O26" s="302">
        <f t="shared" si="16"/>
        <v>101.244</v>
      </c>
      <c r="P26" s="302"/>
      <c r="Q26" s="90">
        <f>Q27</f>
        <v>665.428</v>
      </c>
      <c r="R26" s="90">
        <f aca="true" t="shared" si="17" ref="R26:U27">R27</f>
        <v>904.934</v>
      </c>
      <c r="S26" s="90">
        <f t="shared" si="17"/>
        <v>563.805</v>
      </c>
      <c r="T26" s="90">
        <f>T27</f>
        <v>162.512</v>
      </c>
      <c r="U26" s="90">
        <f t="shared" si="17"/>
        <v>381.876</v>
      </c>
      <c r="V26" s="144">
        <f aca="true" t="shared" si="18" ref="V26:Z27">V27</f>
        <v>401.293</v>
      </c>
      <c r="W26" s="144">
        <f t="shared" si="18"/>
        <v>0</v>
      </c>
      <c r="X26" s="144">
        <f t="shared" si="18"/>
        <v>0</v>
      </c>
      <c r="Y26" s="144">
        <f t="shared" si="18"/>
        <v>101.293</v>
      </c>
      <c r="Z26" s="144">
        <f t="shared" si="18"/>
        <v>300</v>
      </c>
      <c r="AA26" s="90">
        <f>AB26+AC26+AD26+AE26</f>
        <v>421.81399999999996</v>
      </c>
      <c r="AB26" s="90">
        <f aca="true" t="shared" si="19" ref="AB26:AE27">AB27</f>
        <v>0</v>
      </c>
      <c r="AC26" s="90">
        <f t="shared" si="19"/>
        <v>0</v>
      </c>
      <c r="AD26" s="90">
        <f t="shared" si="19"/>
        <v>121.814</v>
      </c>
      <c r="AE26" s="90">
        <f t="shared" si="19"/>
        <v>300</v>
      </c>
      <c r="AF26" s="90">
        <f>AG26+AH26+AI26+AJ26</f>
        <v>162.512</v>
      </c>
      <c r="AG26" s="90">
        <f aca="true" t="shared" si="20" ref="AG26:AJ27">AG27</f>
        <v>0</v>
      </c>
      <c r="AH26" s="90">
        <f t="shared" si="20"/>
        <v>0</v>
      </c>
      <c r="AI26" s="90">
        <f t="shared" si="20"/>
        <v>162.512</v>
      </c>
      <c r="AJ26" s="90">
        <f t="shared" si="20"/>
        <v>0</v>
      </c>
      <c r="AK26" s="90">
        <f>AL26+AM26+AN26+AO26</f>
        <v>101.606</v>
      </c>
      <c r="AL26" s="90">
        <f aca="true" t="shared" si="21" ref="AL26:AO27">AL27</f>
        <v>0</v>
      </c>
      <c r="AM26" s="90">
        <f t="shared" si="21"/>
        <v>0</v>
      </c>
      <c r="AN26" s="90">
        <f t="shared" si="21"/>
        <v>101.606</v>
      </c>
      <c r="AO26" s="90">
        <f t="shared" si="21"/>
        <v>0</v>
      </c>
      <c r="AP26" s="90">
        <f>AQ26+AR26+AS26+AT26</f>
        <v>0</v>
      </c>
      <c r="AQ26" s="90">
        <f aca="true" t="shared" si="22" ref="AQ26:AT27">AQ27</f>
        <v>0</v>
      </c>
      <c r="AR26" s="90">
        <f t="shared" si="22"/>
        <v>0</v>
      </c>
      <c r="AS26" s="90">
        <f t="shared" si="22"/>
        <v>0</v>
      </c>
      <c r="AT26" s="90">
        <f t="shared" si="22"/>
        <v>0</v>
      </c>
      <c r="AU26" s="90">
        <f>AV26+AW26+AX26+AY26</f>
        <v>280.27</v>
      </c>
      <c r="AV26" s="90">
        <f aca="true" t="shared" si="23" ref="AV26:BD27">AV27</f>
        <v>0</v>
      </c>
      <c r="AW26" s="90">
        <f t="shared" si="23"/>
        <v>0</v>
      </c>
      <c r="AX26" s="90">
        <f t="shared" si="23"/>
        <v>130.904</v>
      </c>
      <c r="AY26" s="90">
        <f t="shared" si="23"/>
        <v>149.36599999999999</v>
      </c>
      <c r="AZ26" s="90">
        <f t="shared" si="23"/>
        <v>0</v>
      </c>
      <c r="BA26" s="90">
        <f t="shared" si="23"/>
        <v>0</v>
      </c>
      <c r="BB26" s="90">
        <f t="shared" si="23"/>
        <v>0</v>
      </c>
      <c r="BC26" s="90">
        <f t="shared" si="23"/>
        <v>0</v>
      </c>
      <c r="BD26" s="90">
        <f t="shared" si="23"/>
        <v>0</v>
      </c>
      <c r="BE26" s="90">
        <f>BF26+BG26+BH26+BI26</f>
        <v>0</v>
      </c>
      <c r="BF26" s="90">
        <f aca="true" t="shared" si="24" ref="BF26:BI27">BF27</f>
        <v>0</v>
      </c>
      <c r="BG26" s="90">
        <f t="shared" si="24"/>
        <v>0</v>
      </c>
      <c r="BH26" s="90">
        <f t="shared" si="24"/>
        <v>0</v>
      </c>
      <c r="BI26" s="90">
        <f t="shared" si="24"/>
        <v>0</v>
      </c>
      <c r="BJ26" s="90">
        <f>BK26+BL26+BM26+BN26</f>
        <v>563.8050000000001</v>
      </c>
      <c r="BK26" s="90">
        <f aca="true" t="shared" si="25" ref="BK26:BN27">BK27</f>
        <v>0</v>
      </c>
      <c r="BL26" s="90">
        <f t="shared" si="25"/>
        <v>0</v>
      </c>
      <c r="BM26" s="90">
        <f t="shared" si="25"/>
        <v>263.805</v>
      </c>
      <c r="BN26" s="90">
        <f t="shared" si="25"/>
        <v>300</v>
      </c>
      <c r="BO26" s="90">
        <f>BP26+BQ26+BR26+BS26</f>
        <v>803.6899999999999</v>
      </c>
      <c r="BP26" s="90">
        <f aca="true" t="shared" si="26" ref="BP26:BS27">BP27</f>
        <v>0</v>
      </c>
      <c r="BQ26" s="90">
        <f t="shared" si="26"/>
        <v>0</v>
      </c>
      <c r="BR26" s="90">
        <f t="shared" si="26"/>
        <v>354.32399999999996</v>
      </c>
      <c r="BS26" s="90">
        <f t="shared" si="26"/>
        <v>449.366</v>
      </c>
      <c r="BT26" s="309" t="s">
        <v>598</v>
      </c>
    </row>
    <row r="27" spans="1:72" s="79" customFormat="1" ht="35.25" customHeight="1">
      <c r="A27" s="136" t="s">
        <v>396</v>
      </c>
      <c r="B27" s="220" t="s">
        <v>397</v>
      </c>
      <c r="C27" s="214" t="s">
        <v>567</v>
      </c>
      <c r="D27" s="147" t="s">
        <v>476</v>
      </c>
      <c r="E27" s="147" t="s">
        <v>476</v>
      </c>
      <c r="F27" s="147" t="s">
        <v>476</v>
      </c>
      <c r="G27" s="147" t="s">
        <v>476</v>
      </c>
      <c r="H27" s="90">
        <f>H28</f>
        <v>123.989</v>
      </c>
      <c r="I27" s="90">
        <f t="shared" si="15"/>
        <v>665.428</v>
      </c>
      <c r="J27" s="143" t="s">
        <v>476</v>
      </c>
      <c r="K27" s="90">
        <f t="shared" si="15"/>
        <v>124.59883</v>
      </c>
      <c r="L27" s="90">
        <f t="shared" si="15"/>
        <v>904.934</v>
      </c>
      <c r="M27" s="148">
        <f t="shared" si="16"/>
        <v>43831</v>
      </c>
      <c r="N27" s="90">
        <f t="shared" si="16"/>
        <v>0</v>
      </c>
      <c r="O27" s="302">
        <f t="shared" si="16"/>
        <v>101.244</v>
      </c>
      <c r="P27" s="302"/>
      <c r="Q27" s="90">
        <f>Q28</f>
        <v>665.428</v>
      </c>
      <c r="R27" s="90">
        <f t="shared" si="17"/>
        <v>904.934</v>
      </c>
      <c r="S27" s="90">
        <f t="shared" si="17"/>
        <v>563.805</v>
      </c>
      <c r="T27" s="90">
        <f>T28</f>
        <v>162.512</v>
      </c>
      <c r="U27" s="90">
        <f t="shared" si="17"/>
        <v>381.876</v>
      </c>
      <c r="V27" s="144">
        <f t="shared" si="18"/>
        <v>401.293</v>
      </c>
      <c r="W27" s="144">
        <f t="shared" si="18"/>
        <v>0</v>
      </c>
      <c r="X27" s="144">
        <f t="shared" si="18"/>
        <v>0</v>
      </c>
      <c r="Y27" s="144">
        <f t="shared" si="18"/>
        <v>101.293</v>
      </c>
      <c r="Z27" s="144">
        <f t="shared" si="18"/>
        <v>300</v>
      </c>
      <c r="AA27" s="90">
        <f>AB27+AC27+AD27+AE27</f>
        <v>421.81399999999996</v>
      </c>
      <c r="AB27" s="90">
        <f t="shared" si="19"/>
        <v>0</v>
      </c>
      <c r="AC27" s="90">
        <f t="shared" si="19"/>
        <v>0</v>
      </c>
      <c r="AD27" s="90">
        <f t="shared" si="19"/>
        <v>121.814</v>
      </c>
      <c r="AE27" s="90">
        <f t="shared" si="19"/>
        <v>300</v>
      </c>
      <c r="AF27" s="90">
        <f>AG27+AH27+AI27+AJ27</f>
        <v>162.512</v>
      </c>
      <c r="AG27" s="90">
        <f t="shared" si="20"/>
        <v>0</v>
      </c>
      <c r="AH27" s="90">
        <f t="shared" si="20"/>
        <v>0</v>
      </c>
      <c r="AI27" s="90">
        <f t="shared" si="20"/>
        <v>162.512</v>
      </c>
      <c r="AJ27" s="90">
        <f t="shared" si="20"/>
        <v>0</v>
      </c>
      <c r="AK27" s="90">
        <f>AL27+AM27+AN27+AO27</f>
        <v>101.606</v>
      </c>
      <c r="AL27" s="90">
        <f t="shared" si="21"/>
        <v>0</v>
      </c>
      <c r="AM27" s="90">
        <f t="shared" si="21"/>
        <v>0</v>
      </c>
      <c r="AN27" s="90">
        <f t="shared" si="21"/>
        <v>101.606</v>
      </c>
      <c r="AO27" s="90">
        <f t="shared" si="21"/>
        <v>0</v>
      </c>
      <c r="AP27" s="90">
        <f>AQ27+AR27+AS27+AT27</f>
        <v>0</v>
      </c>
      <c r="AQ27" s="90">
        <f t="shared" si="22"/>
        <v>0</v>
      </c>
      <c r="AR27" s="90">
        <f t="shared" si="22"/>
        <v>0</v>
      </c>
      <c r="AS27" s="90">
        <f t="shared" si="22"/>
        <v>0</v>
      </c>
      <c r="AT27" s="90">
        <f t="shared" si="22"/>
        <v>0</v>
      </c>
      <c r="AU27" s="90">
        <f>AV27+AW27+AX27+AY27</f>
        <v>280.27</v>
      </c>
      <c r="AV27" s="90">
        <f t="shared" si="23"/>
        <v>0</v>
      </c>
      <c r="AW27" s="90">
        <f t="shared" si="23"/>
        <v>0</v>
      </c>
      <c r="AX27" s="90">
        <f t="shared" si="23"/>
        <v>130.904</v>
      </c>
      <c r="AY27" s="90">
        <f t="shared" si="23"/>
        <v>149.36599999999999</v>
      </c>
      <c r="AZ27" s="90">
        <f t="shared" si="23"/>
        <v>0</v>
      </c>
      <c r="BA27" s="90">
        <f t="shared" si="23"/>
        <v>0</v>
      </c>
      <c r="BB27" s="90">
        <f t="shared" si="23"/>
        <v>0</v>
      </c>
      <c r="BC27" s="90">
        <f t="shared" si="23"/>
        <v>0</v>
      </c>
      <c r="BD27" s="90">
        <f t="shared" si="23"/>
        <v>0</v>
      </c>
      <c r="BE27" s="90">
        <f>BF27+BG27+BH27+BI27</f>
        <v>0</v>
      </c>
      <c r="BF27" s="90">
        <f t="shared" si="24"/>
        <v>0</v>
      </c>
      <c r="BG27" s="90">
        <f t="shared" si="24"/>
        <v>0</v>
      </c>
      <c r="BH27" s="90">
        <f t="shared" si="24"/>
        <v>0</v>
      </c>
      <c r="BI27" s="90">
        <f t="shared" si="24"/>
        <v>0</v>
      </c>
      <c r="BJ27" s="90">
        <f>BJ28</f>
        <v>563.8050000000001</v>
      </c>
      <c r="BK27" s="90">
        <f t="shared" si="25"/>
        <v>0</v>
      </c>
      <c r="BL27" s="90">
        <f t="shared" si="25"/>
        <v>0</v>
      </c>
      <c r="BM27" s="90">
        <f t="shared" si="25"/>
        <v>263.805</v>
      </c>
      <c r="BN27" s="90">
        <f t="shared" si="25"/>
        <v>300</v>
      </c>
      <c r="BO27" s="90">
        <f>BP27+BQ27+BR27+BS27</f>
        <v>803.6899999999999</v>
      </c>
      <c r="BP27" s="90">
        <f t="shared" si="26"/>
        <v>0</v>
      </c>
      <c r="BQ27" s="90">
        <f t="shared" si="26"/>
        <v>0</v>
      </c>
      <c r="BR27" s="90">
        <f t="shared" si="26"/>
        <v>354.32399999999996</v>
      </c>
      <c r="BS27" s="90">
        <f t="shared" si="26"/>
        <v>449.366</v>
      </c>
      <c r="BT27" s="310"/>
    </row>
    <row r="28" spans="1:72" s="79" customFormat="1" ht="42.75" customHeight="1">
      <c r="A28" s="66" t="s">
        <v>590</v>
      </c>
      <c r="B28" s="221" t="s">
        <v>534</v>
      </c>
      <c r="C28" s="215" t="s">
        <v>398</v>
      </c>
      <c r="D28" s="126" t="s">
        <v>599</v>
      </c>
      <c r="E28" s="243">
        <v>2018</v>
      </c>
      <c r="F28" s="149">
        <v>2020</v>
      </c>
      <c r="G28" s="243">
        <v>2021</v>
      </c>
      <c r="H28" s="131">
        <v>123.989</v>
      </c>
      <c r="I28" s="131">
        <v>665.428</v>
      </c>
      <c r="J28" s="143" t="s">
        <v>476</v>
      </c>
      <c r="K28" s="131">
        <v>124.59883</v>
      </c>
      <c r="L28" s="258">
        <v>904.934</v>
      </c>
      <c r="M28" s="244">
        <v>43831</v>
      </c>
      <c r="N28" s="131">
        <v>0</v>
      </c>
      <c r="O28" s="311">
        <v>101.244</v>
      </c>
      <c r="P28" s="311"/>
      <c r="Q28" s="131">
        <f>I28</f>
        <v>665.428</v>
      </c>
      <c r="R28" s="131">
        <f>L28</f>
        <v>904.934</v>
      </c>
      <c r="S28" s="131">
        <v>563.805</v>
      </c>
      <c r="T28" s="131">
        <v>162.512</v>
      </c>
      <c r="U28" s="131">
        <f>R28-O28-AA28</f>
        <v>381.876</v>
      </c>
      <c r="V28" s="131">
        <f>W28+X28+Y28+Z28</f>
        <v>401.293</v>
      </c>
      <c r="W28" s="131">
        <v>0</v>
      </c>
      <c r="X28" s="131">
        <v>0</v>
      </c>
      <c r="Y28" s="131">
        <v>101.293</v>
      </c>
      <c r="Z28" s="131">
        <v>300</v>
      </c>
      <c r="AA28" s="131">
        <f>AB28+AC28+AD28+AE28</f>
        <v>421.81399999999996</v>
      </c>
      <c r="AB28" s="131">
        <v>0</v>
      </c>
      <c r="AC28" s="131">
        <v>0</v>
      </c>
      <c r="AD28" s="131">
        <v>121.814</v>
      </c>
      <c r="AE28" s="131">
        <v>300</v>
      </c>
      <c r="AF28" s="131">
        <f>AG28+AH28+AI28+AJ28</f>
        <v>162.512</v>
      </c>
      <c r="AG28" s="245">
        <v>0</v>
      </c>
      <c r="AH28" s="245">
        <v>0</v>
      </c>
      <c r="AI28" s="245">
        <v>162.512</v>
      </c>
      <c r="AJ28" s="245">
        <v>0</v>
      </c>
      <c r="AK28" s="131">
        <f>AL28+AM28+AN28+AO28</f>
        <v>101.606</v>
      </c>
      <c r="AL28" s="131">
        <v>0</v>
      </c>
      <c r="AM28" s="131">
        <v>0</v>
      </c>
      <c r="AN28" s="131">
        <v>101.606</v>
      </c>
      <c r="AO28" s="131">
        <v>0</v>
      </c>
      <c r="AP28" s="131">
        <v>0</v>
      </c>
      <c r="AQ28" s="131">
        <v>0</v>
      </c>
      <c r="AR28" s="131">
        <v>0</v>
      </c>
      <c r="AS28" s="131">
        <v>0</v>
      </c>
      <c r="AT28" s="131">
        <v>0</v>
      </c>
      <c r="AU28" s="131">
        <f>SUM(AV28:AY28)</f>
        <v>280.27</v>
      </c>
      <c r="AV28" s="131">
        <v>0</v>
      </c>
      <c r="AW28" s="131">
        <v>0</v>
      </c>
      <c r="AX28" s="131">
        <v>130.904</v>
      </c>
      <c r="AY28" s="131">
        <f>50.687+98.679</f>
        <v>149.36599999999999</v>
      </c>
      <c r="AZ28" s="131">
        <f>BA28+BB28+BC28+BD28</f>
        <v>0</v>
      </c>
      <c r="BA28" s="131">
        <v>0</v>
      </c>
      <c r="BB28" s="131">
        <v>0</v>
      </c>
      <c r="BC28" s="131">
        <v>0</v>
      </c>
      <c r="BD28" s="131">
        <v>0</v>
      </c>
      <c r="BE28" s="131">
        <f>BF28+BG28+BH28+BI28</f>
        <v>0</v>
      </c>
      <c r="BF28" s="131">
        <v>0</v>
      </c>
      <c r="BG28" s="131">
        <v>0</v>
      </c>
      <c r="BH28" s="131">
        <v>0</v>
      </c>
      <c r="BI28" s="131">
        <v>0</v>
      </c>
      <c r="BJ28" s="131">
        <f>BN28+BM28+BL28</f>
        <v>563.8050000000001</v>
      </c>
      <c r="BK28" s="131">
        <v>0</v>
      </c>
      <c r="BL28" s="131">
        <v>0</v>
      </c>
      <c r="BM28" s="131">
        <f>BC28+AS28+AI28+Y28</f>
        <v>263.805</v>
      </c>
      <c r="BN28" s="131">
        <f>BD28+AT28+AJ28+AE28</f>
        <v>300</v>
      </c>
      <c r="BO28" s="131">
        <f>BP28+BQ28+BR28+BS28</f>
        <v>803.6899999999999</v>
      </c>
      <c r="BP28" s="131">
        <f>BF28+AV28+AL28+AB28</f>
        <v>0</v>
      </c>
      <c r="BQ28" s="131">
        <f>BG28+AW28+AM28+AC28</f>
        <v>0</v>
      </c>
      <c r="BR28" s="131">
        <f>AN28+AD28+BH28+AX28</f>
        <v>354.32399999999996</v>
      </c>
      <c r="BS28" s="131">
        <f>AO28+AE28+BI28+AY28</f>
        <v>449.366</v>
      </c>
      <c r="BT28" s="310"/>
    </row>
    <row r="29" spans="1:72" s="79" customFormat="1" ht="40.5" customHeight="1">
      <c r="A29" s="140" t="s">
        <v>555</v>
      </c>
      <c r="B29" s="220" t="s">
        <v>39</v>
      </c>
      <c r="C29" s="212" t="s">
        <v>567</v>
      </c>
      <c r="D29" s="124" t="s">
        <v>476</v>
      </c>
      <c r="E29" s="136">
        <v>2017</v>
      </c>
      <c r="F29" s="66">
        <v>2018</v>
      </c>
      <c r="G29" s="136">
        <v>2019</v>
      </c>
      <c r="H29" s="217">
        <f>SUM(H30,H31,H36)</f>
        <v>68.408</v>
      </c>
      <c r="I29" s="217">
        <f aca="true" t="shared" si="27" ref="I29:N29">SUM(I30,I31,I36)</f>
        <v>316.640497</v>
      </c>
      <c r="J29" s="217">
        <f t="shared" si="27"/>
        <v>0</v>
      </c>
      <c r="K29" s="217">
        <f t="shared" si="27"/>
        <v>6.38511</v>
      </c>
      <c r="L29" s="217">
        <f t="shared" si="27"/>
        <v>37.54336</v>
      </c>
      <c r="M29" s="217">
        <f t="shared" si="27"/>
        <v>0</v>
      </c>
      <c r="N29" s="217">
        <f t="shared" si="27"/>
        <v>0</v>
      </c>
      <c r="O29" s="302">
        <f>SUM(O30,O31,O36)</f>
        <v>217.518</v>
      </c>
      <c r="P29" s="302"/>
      <c r="Q29" s="144">
        <f>SUM(Q30,Q31,Q36)</f>
        <v>316.64</v>
      </c>
      <c r="R29" s="144">
        <f aca="true" t="shared" si="28" ref="R29:AV29">SUM(R30,R31,R36)</f>
        <v>37.54336</v>
      </c>
      <c r="S29" s="144">
        <f t="shared" si="28"/>
        <v>37.402</v>
      </c>
      <c r="T29" s="144">
        <f t="shared" si="28"/>
        <v>0</v>
      </c>
      <c r="U29" s="144">
        <f t="shared" si="28"/>
        <v>37.54336</v>
      </c>
      <c r="V29" s="144">
        <f t="shared" si="28"/>
        <v>37.402292</v>
      </c>
      <c r="W29" s="144">
        <f t="shared" si="28"/>
        <v>0</v>
      </c>
      <c r="X29" s="144">
        <f t="shared" si="28"/>
        <v>37.402292</v>
      </c>
      <c r="Y29" s="144">
        <f t="shared" si="28"/>
        <v>0</v>
      </c>
      <c r="Z29" s="144">
        <f t="shared" si="28"/>
        <v>0</v>
      </c>
      <c r="AA29" s="144">
        <f t="shared" si="28"/>
        <v>39.507</v>
      </c>
      <c r="AB29" s="144">
        <f t="shared" si="28"/>
        <v>0</v>
      </c>
      <c r="AC29" s="144">
        <f t="shared" si="28"/>
        <v>37.402</v>
      </c>
      <c r="AD29" s="144">
        <f t="shared" si="28"/>
        <v>2.105</v>
      </c>
      <c r="AE29" s="144">
        <f t="shared" si="28"/>
        <v>0</v>
      </c>
      <c r="AF29" s="144">
        <f t="shared" si="28"/>
        <v>0</v>
      </c>
      <c r="AG29" s="144">
        <f t="shared" si="28"/>
        <v>0</v>
      </c>
      <c r="AH29" s="144">
        <f t="shared" si="28"/>
        <v>0</v>
      </c>
      <c r="AI29" s="144">
        <f t="shared" si="28"/>
        <v>0</v>
      </c>
      <c r="AJ29" s="144">
        <f t="shared" si="28"/>
        <v>0</v>
      </c>
      <c r="AK29" s="144">
        <f t="shared" si="28"/>
        <v>0.06</v>
      </c>
      <c r="AL29" s="144">
        <f t="shared" si="28"/>
        <v>0</v>
      </c>
      <c r="AM29" s="144">
        <f t="shared" si="28"/>
        <v>0</v>
      </c>
      <c r="AN29" s="144">
        <f t="shared" si="28"/>
        <v>0</v>
      </c>
      <c r="AO29" s="144">
        <f t="shared" si="28"/>
        <v>0.06</v>
      </c>
      <c r="AP29" s="144">
        <f t="shared" si="28"/>
        <v>0</v>
      </c>
      <c r="AQ29" s="144">
        <f t="shared" si="28"/>
        <v>0</v>
      </c>
      <c r="AR29" s="144">
        <f t="shared" si="28"/>
        <v>0</v>
      </c>
      <c r="AS29" s="144">
        <f t="shared" si="28"/>
        <v>0</v>
      </c>
      <c r="AT29" s="144">
        <f t="shared" si="28"/>
        <v>0</v>
      </c>
      <c r="AU29" s="144">
        <f t="shared" si="28"/>
        <v>37.482499999999995</v>
      </c>
      <c r="AV29" s="144">
        <f t="shared" si="28"/>
        <v>0</v>
      </c>
      <c r="AW29" s="144">
        <f aca="true" t="shared" si="29" ref="AW29:BR29">SUM(AW30,AW31,AW36)</f>
        <v>0</v>
      </c>
      <c r="AX29" s="144">
        <f t="shared" si="29"/>
        <v>4.205</v>
      </c>
      <c r="AY29" s="144">
        <f t="shared" si="29"/>
        <v>33.277499999999996</v>
      </c>
      <c r="AZ29" s="144">
        <f t="shared" si="29"/>
        <v>0</v>
      </c>
      <c r="BA29" s="144">
        <f t="shared" si="29"/>
        <v>0</v>
      </c>
      <c r="BB29" s="144">
        <f t="shared" si="29"/>
        <v>0</v>
      </c>
      <c r="BC29" s="144">
        <f t="shared" si="29"/>
        <v>0</v>
      </c>
      <c r="BD29" s="144">
        <f t="shared" si="29"/>
        <v>0</v>
      </c>
      <c r="BE29" s="144">
        <f t="shared" si="29"/>
        <v>0</v>
      </c>
      <c r="BF29" s="144">
        <f t="shared" si="29"/>
        <v>0</v>
      </c>
      <c r="BG29" s="144">
        <f t="shared" si="29"/>
        <v>0</v>
      </c>
      <c r="BH29" s="144">
        <f t="shared" si="29"/>
        <v>0</v>
      </c>
      <c r="BI29" s="144">
        <f t="shared" si="29"/>
        <v>0</v>
      </c>
      <c r="BJ29" s="144">
        <f t="shared" si="29"/>
        <v>37.402292</v>
      </c>
      <c r="BK29" s="144">
        <f t="shared" si="29"/>
        <v>0</v>
      </c>
      <c r="BL29" s="144">
        <f t="shared" si="29"/>
        <v>37.402292</v>
      </c>
      <c r="BM29" s="144">
        <f t="shared" si="29"/>
        <v>0</v>
      </c>
      <c r="BN29" s="144">
        <f t="shared" si="29"/>
        <v>0</v>
      </c>
      <c r="BO29" s="144">
        <f>SUM(BO30,BO31,BO36)</f>
        <v>37.5425</v>
      </c>
      <c r="BP29" s="144">
        <f t="shared" si="29"/>
        <v>0</v>
      </c>
      <c r="BQ29" s="144">
        <f t="shared" si="29"/>
        <v>0</v>
      </c>
      <c r="BR29" s="144">
        <f t="shared" si="29"/>
        <v>4.205</v>
      </c>
      <c r="BS29" s="144">
        <f>SUM(BS30,BS31,BS36)</f>
        <v>33.3375</v>
      </c>
      <c r="BT29" s="146"/>
    </row>
    <row r="30" spans="1:72" s="216" customFormat="1" ht="62.25" customHeight="1">
      <c r="A30" s="140" t="s">
        <v>583</v>
      </c>
      <c r="B30" s="220" t="s">
        <v>562</v>
      </c>
      <c r="C30" s="213" t="s">
        <v>567</v>
      </c>
      <c r="D30" s="235" t="s">
        <v>476</v>
      </c>
      <c r="E30" s="235" t="s">
        <v>476</v>
      </c>
      <c r="F30" s="235" t="s">
        <v>476</v>
      </c>
      <c r="G30" s="235" t="s">
        <v>476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302">
        <v>0</v>
      </c>
      <c r="P30" s="302"/>
      <c r="Q30" s="144">
        <v>0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0</v>
      </c>
      <c r="AA30" s="144">
        <v>0</v>
      </c>
      <c r="AB30" s="144">
        <v>0</v>
      </c>
      <c r="AC30" s="144">
        <v>0</v>
      </c>
      <c r="AD30" s="144">
        <v>0</v>
      </c>
      <c r="AE30" s="144">
        <v>0</v>
      </c>
      <c r="AF30" s="144">
        <v>0</v>
      </c>
      <c r="AG30" s="144">
        <v>0</v>
      </c>
      <c r="AH30" s="144">
        <v>0</v>
      </c>
      <c r="AI30" s="144">
        <v>0</v>
      </c>
      <c r="AJ30" s="144">
        <v>0</v>
      </c>
      <c r="AK30" s="144">
        <v>0</v>
      </c>
      <c r="AL30" s="144">
        <v>0</v>
      </c>
      <c r="AM30" s="144">
        <v>0</v>
      </c>
      <c r="AN30" s="144">
        <v>0</v>
      </c>
      <c r="AO30" s="144">
        <v>0</v>
      </c>
      <c r="AP30" s="144">
        <v>0</v>
      </c>
      <c r="AQ30" s="144">
        <v>0</v>
      </c>
      <c r="AR30" s="144">
        <v>0</v>
      </c>
      <c r="AS30" s="144">
        <v>0</v>
      </c>
      <c r="AT30" s="144">
        <v>0</v>
      </c>
      <c r="AU30" s="144">
        <v>0</v>
      </c>
      <c r="AV30" s="144">
        <v>0</v>
      </c>
      <c r="AW30" s="144">
        <v>0</v>
      </c>
      <c r="AX30" s="144">
        <v>0</v>
      </c>
      <c r="AY30" s="144">
        <v>0</v>
      </c>
      <c r="AZ30" s="144">
        <v>0</v>
      </c>
      <c r="BA30" s="144">
        <v>0</v>
      </c>
      <c r="BB30" s="144">
        <v>0</v>
      </c>
      <c r="BC30" s="144">
        <v>0</v>
      </c>
      <c r="BD30" s="144">
        <v>0</v>
      </c>
      <c r="BE30" s="144">
        <v>0</v>
      </c>
      <c r="BF30" s="144">
        <v>0</v>
      </c>
      <c r="BG30" s="144">
        <v>0</v>
      </c>
      <c r="BH30" s="144">
        <v>0</v>
      </c>
      <c r="BI30" s="144">
        <v>0</v>
      </c>
      <c r="BJ30" s="144">
        <v>0</v>
      </c>
      <c r="BK30" s="144">
        <v>0</v>
      </c>
      <c r="BL30" s="144">
        <v>0</v>
      </c>
      <c r="BM30" s="144">
        <v>0</v>
      </c>
      <c r="BN30" s="144">
        <v>0</v>
      </c>
      <c r="BO30" s="144">
        <v>0</v>
      </c>
      <c r="BP30" s="144">
        <v>0</v>
      </c>
      <c r="BQ30" s="144">
        <v>0</v>
      </c>
      <c r="BR30" s="144">
        <v>0</v>
      </c>
      <c r="BS30" s="144">
        <v>0</v>
      </c>
      <c r="BT30" s="146"/>
    </row>
    <row r="31" spans="1:72" s="216" customFormat="1" ht="40.5" customHeight="1">
      <c r="A31" s="140" t="s">
        <v>584</v>
      </c>
      <c r="B31" s="220" t="s">
        <v>563</v>
      </c>
      <c r="C31" s="213" t="s">
        <v>567</v>
      </c>
      <c r="D31" s="146" t="s">
        <v>476</v>
      </c>
      <c r="E31" s="146" t="s">
        <v>476</v>
      </c>
      <c r="F31" s="146" t="s">
        <v>476</v>
      </c>
      <c r="G31" s="146" t="s">
        <v>476</v>
      </c>
      <c r="H31" s="144">
        <f>SUM(H32,H34)</f>
        <v>68.408</v>
      </c>
      <c r="I31" s="144">
        <f aca="true" t="shared" si="30" ref="I31:N31">SUM(I32,I34)</f>
        <v>316.640497</v>
      </c>
      <c r="J31" s="144">
        <f t="shared" si="30"/>
        <v>0</v>
      </c>
      <c r="K31" s="144">
        <f t="shared" si="30"/>
        <v>0.59471</v>
      </c>
      <c r="L31" s="144">
        <f t="shared" si="30"/>
        <v>5.04786</v>
      </c>
      <c r="M31" s="144">
        <f t="shared" si="30"/>
        <v>0</v>
      </c>
      <c r="N31" s="144">
        <f t="shared" si="30"/>
        <v>0</v>
      </c>
      <c r="O31" s="302">
        <f>O32+O34</f>
        <v>217.518</v>
      </c>
      <c r="P31" s="302"/>
      <c r="Q31" s="144">
        <f>SUM(Q32,Q34)</f>
        <v>316.64</v>
      </c>
      <c r="R31" s="144">
        <f aca="true" t="shared" si="31" ref="R31:BS31">SUM(R32,R34)</f>
        <v>5.04786</v>
      </c>
      <c r="S31" s="144">
        <f t="shared" si="31"/>
        <v>37.402</v>
      </c>
      <c r="T31" s="144">
        <f t="shared" si="31"/>
        <v>0</v>
      </c>
      <c r="U31" s="144">
        <f t="shared" si="31"/>
        <v>5.04786</v>
      </c>
      <c r="V31" s="144">
        <f t="shared" si="31"/>
        <v>37.402292</v>
      </c>
      <c r="W31" s="144">
        <f t="shared" si="31"/>
        <v>0</v>
      </c>
      <c r="X31" s="144">
        <f t="shared" si="31"/>
        <v>37.402292</v>
      </c>
      <c r="Y31" s="144">
        <f t="shared" si="31"/>
        <v>0</v>
      </c>
      <c r="Z31" s="144">
        <f t="shared" si="31"/>
        <v>0</v>
      </c>
      <c r="AA31" s="144">
        <f t="shared" si="31"/>
        <v>39.507</v>
      </c>
      <c r="AB31" s="144">
        <f t="shared" si="31"/>
        <v>0</v>
      </c>
      <c r="AC31" s="144">
        <f t="shared" si="31"/>
        <v>37.402</v>
      </c>
      <c r="AD31" s="144">
        <f t="shared" si="31"/>
        <v>2.105</v>
      </c>
      <c r="AE31" s="144">
        <f t="shared" si="31"/>
        <v>0</v>
      </c>
      <c r="AF31" s="144">
        <f t="shared" si="31"/>
        <v>0</v>
      </c>
      <c r="AG31" s="144">
        <f t="shared" si="31"/>
        <v>0</v>
      </c>
      <c r="AH31" s="144">
        <f t="shared" si="31"/>
        <v>0</v>
      </c>
      <c r="AI31" s="144">
        <f t="shared" si="31"/>
        <v>0</v>
      </c>
      <c r="AJ31" s="144">
        <f t="shared" si="31"/>
        <v>0</v>
      </c>
      <c r="AK31" s="144">
        <f t="shared" si="31"/>
        <v>0</v>
      </c>
      <c r="AL31" s="144">
        <f t="shared" si="31"/>
        <v>0</v>
      </c>
      <c r="AM31" s="144">
        <f t="shared" si="31"/>
        <v>0</v>
      </c>
      <c r="AN31" s="144">
        <f t="shared" si="31"/>
        <v>0</v>
      </c>
      <c r="AO31" s="144">
        <f t="shared" si="31"/>
        <v>0</v>
      </c>
      <c r="AP31" s="144">
        <f t="shared" si="31"/>
        <v>0</v>
      </c>
      <c r="AQ31" s="144">
        <f t="shared" si="31"/>
        <v>0</v>
      </c>
      <c r="AR31" s="144">
        <f t="shared" si="31"/>
        <v>0</v>
      </c>
      <c r="AS31" s="144">
        <f t="shared" si="31"/>
        <v>0</v>
      </c>
      <c r="AT31" s="144">
        <f t="shared" si="31"/>
        <v>0</v>
      </c>
      <c r="AU31" s="144">
        <f t="shared" si="31"/>
        <v>5.047</v>
      </c>
      <c r="AV31" s="144">
        <f t="shared" si="31"/>
        <v>0</v>
      </c>
      <c r="AW31" s="144">
        <f t="shared" si="31"/>
        <v>0</v>
      </c>
      <c r="AX31" s="144">
        <f t="shared" si="31"/>
        <v>4.205</v>
      </c>
      <c r="AY31" s="144">
        <f t="shared" si="31"/>
        <v>0.842</v>
      </c>
      <c r="AZ31" s="144">
        <f t="shared" si="31"/>
        <v>0</v>
      </c>
      <c r="BA31" s="144">
        <f t="shared" si="31"/>
        <v>0</v>
      </c>
      <c r="BB31" s="144">
        <f t="shared" si="31"/>
        <v>0</v>
      </c>
      <c r="BC31" s="144">
        <f t="shared" si="31"/>
        <v>0</v>
      </c>
      <c r="BD31" s="144">
        <f t="shared" si="31"/>
        <v>0</v>
      </c>
      <c r="BE31" s="144">
        <f t="shared" si="31"/>
        <v>0</v>
      </c>
      <c r="BF31" s="144">
        <f t="shared" si="31"/>
        <v>0</v>
      </c>
      <c r="BG31" s="144">
        <f t="shared" si="31"/>
        <v>0</v>
      </c>
      <c r="BH31" s="144">
        <f t="shared" si="31"/>
        <v>0</v>
      </c>
      <c r="BI31" s="144">
        <f t="shared" si="31"/>
        <v>0</v>
      </c>
      <c r="BJ31" s="144">
        <f t="shared" si="31"/>
        <v>37.402292</v>
      </c>
      <c r="BK31" s="144">
        <f t="shared" si="31"/>
        <v>0</v>
      </c>
      <c r="BL31" s="144">
        <f t="shared" si="31"/>
        <v>37.402292</v>
      </c>
      <c r="BM31" s="144">
        <f t="shared" si="31"/>
        <v>0</v>
      </c>
      <c r="BN31" s="144">
        <f t="shared" si="31"/>
        <v>0</v>
      </c>
      <c r="BO31" s="144">
        <f t="shared" si="31"/>
        <v>5.047</v>
      </c>
      <c r="BP31" s="144">
        <f t="shared" si="31"/>
        <v>0</v>
      </c>
      <c r="BQ31" s="144">
        <f t="shared" si="31"/>
        <v>0</v>
      </c>
      <c r="BR31" s="144">
        <f t="shared" si="31"/>
        <v>4.205</v>
      </c>
      <c r="BS31" s="144">
        <f t="shared" si="31"/>
        <v>0.842</v>
      </c>
      <c r="BT31" s="146"/>
    </row>
    <row r="32" spans="1:72" s="216" customFormat="1" ht="40.5" customHeight="1">
      <c r="A32" s="140" t="s">
        <v>577</v>
      </c>
      <c r="B32" s="220" t="s">
        <v>578</v>
      </c>
      <c r="C32" s="213" t="s">
        <v>567</v>
      </c>
      <c r="D32" s="146" t="s">
        <v>476</v>
      </c>
      <c r="E32" s="146" t="s">
        <v>476</v>
      </c>
      <c r="F32" s="146" t="s">
        <v>476</v>
      </c>
      <c r="G32" s="146" t="s">
        <v>476</v>
      </c>
      <c r="H32" s="144">
        <f>H33</f>
        <v>68.408</v>
      </c>
      <c r="I32" s="144">
        <f>I33</f>
        <v>316.640497</v>
      </c>
      <c r="J32" s="143" t="s">
        <v>476</v>
      </c>
      <c r="K32" s="144">
        <f>K33</f>
        <v>0</v>
      </c>
      <c r="L32" s="144">
        <f>L33</f>
        <v>0</v>
      </c>
      <c r="M32" s="144">
        <f>M33</f>
        <v>0</v>
      </c>
      <c r="N32" s="144">
        <f>N33</f>
        <v>0</v>
      </c>
      <c r="O32" s="303">
        <f>O33</f>
        <v>217.518</v>
      </c>
      <c r="P32" s="304"/>
      <c r="Q32" s="259">
        <f>Q33</f>
        <v>316.64</v>
      </c>
      <c r="R32" s="259">
        <f aca="true" t="shared" si="32" ref="R32:BS32">R33</f>
        <v>0</v>
      </c>
      <c r="S32" s="259">
        <f t="shared" si="32"/>
        <v>37.402</v>
      </c>
      <c r="T32" s="259">
        <f t="shared" si="32"/>
        <v>0</v>
      </c>
      <c r="U32" s="259">
        <f t="shared" si="32"/>
        <v>0</v>
      </c>
      <c r="V32" s="259">
        <f t="shared" si="32"/>
        <v>37.402292</v>
      </c>
      <c r="W32" s="259">
        <f t="shared" si="32"/>
        <v>0</v>
      </c>
      <c r="X32" s="259">
        <f t="shared" si="32"/>
        <v>37.402292</v>
      </c>
      <c r="Y32" s="259">
        <f t="shared" si="32"/>
        <v>0</v>
      </c>
      <c r="Z32" s="259">
        <f t="shared" si="32"/>
        <v>0</v>
      </c>
      <c r="AA32" s="259">
        <f t="shared" si="32"/>
        <v>39.507</v>
      </c>
      <c r="AB32" s="259">
        <f t="shared" si="32"/>
        <v>0</v>
      </c>
      <c r="AC32" s="259">
        <f t="shared" si="32"/>
        <v>37.402</v>
      </c>
      <c r="AD32" s="259">
        <f t="shared" si="32"/>
        <v>2.105</v>
      </c>
      <c r="AE32" s="259">
        <f t="shared" si="32"/>
        <v>0</v>
      </c>
      <c r="AF32" s="259">
        <f t="shared" si="32"/>
        <v>0</v>
      </c>
      <c r="AG32" s="259">
        <f t="shared" si="32"/>
        <v>0</v>
      </c>
      <c r="AH32" s="259">
        <f t="shared" si="32"/>
        <v>0</v>
      </c>
      <c r="AI32" s="259">
        <f t="shared" si="32"/>
        <v>0</v>
      </c>
      <c r="AJ32" s="259">
        <f t="shared" si="32"/>
        <v>0</v>
      </c>
      <c r="AK32" s="259">
        <f t="shared" si="32"/>
        <v>0</v>
      </c>
      <c r="AL32" s="259">
        <f t="shared" si="32"/>
        <v>0</v>
      </c>
      <c r="AM32" s="259">
        <f t="shared" si="32"/>
        <v>0</v>
      </c>
      <c r="AN32" s="259">
        <f t="shared" si="32"/>
        <v>0</v>
      </c>
      <c r="AO32" s="259">
        <f t="shared" si="32"/>
        <v>0</v>
      </c>
      <c r="AP32" s="259">
        <f t="shared" si="32"/>
        <v>0</v>
      </c>
      <c r="AQ32" s="259">
        <f t="shared" si="32"/>
        <v>0</v>
      </c>
      <c r="AR32" s="259">
        <f t="shared" si="32"/>
        <v>0</v>
      </c>
      <c r="AS32" s="259">
        <f t="shared" si="32"/>
        <v>0</v>
      </c>
      <c r="AT32" s="259">
        <f t="shared" si="32"/>
        <v>0</v>
      </c>
      <c r="AU32" s="259">
        <f t="shared" si="32"/>
        <v>0</v>
      </c>
      <c r="AV32" s="259">
        <f t="shared" si="32"/>
        <v>0</v>
      </c>
      <c r="AW32" s="259">
        <f t="shared" si="32"/>
        <v>0</v>
      </c>
      <c r="AX32" s="259">
        <f t="shared" si="32"/>
        <v>0</v>
      </c>
      <c r="AY32" s="259">
        <f t="shared" si="32"/>
        <v>0</v>
      </c>
      <c r="AZ32" s="259">
        <f t="shared" si="32"/>
        <v>0</v>
      </c>
      <c r="BA32" s="259">
        <f t="shared" si="32"/>
        <v>0</v>
      </c>
      <c r="BB32" s="259">
        <f t="shared" si="32"/>
        <v>0</v>
      </c>
      <c r="BC32" s="259">
        <f t="shared" si="32"/>
        <v>0</v>
      </c>
      <c r="BD32" s="259">
        <f t="shared" si="32"/>
        <v>0</v>
      </c>
      <c r="BE32" s="259">
        <f t="shared" si="32"/>
        <v>0</v>
      </c>
      <c r="BF32" s="259">
        <f t="shared" si="32"/>
        <v>0</v>
      </c>
      <c r="BG32" s="259">
        <f t="shared" si="32"/>
        <v>0</v>
      </c>
      <c r="BH32" s="259">
        <f t="shared" si="32"/>
        <v>0</v>
      </c>
      <c r="BI32" s="259">
        <f t="shared" si="32"/>
        <v>0</v>
      </c>
      <c r="BJ32" s="259">
        <f t="shared" si="32"/>
        <v>37.402292</v>
      </c>
      <c r="BK32" s="259">
        <f t="shared" si="32"/>
        <v>0</v>
      </c>
      <c r="BL32" s="259">
        <f t="shared" si="32"/>
        <v>37.402292</v>
      </c>
      <c r="BM32" s="259">
        <f t="shared" si="32"/>
        <v>0</v>
      </c>
      <c r="BN32" s="259">
        <f t="shared" si="32"/>
        <v>0</v>
      </c>
      <c r="BO32" s="259">
        <f t="shared" si="32"/>
        <v>0</v>
      </c>
      <c r="BP32" s="259">
        <f t="shared" si="32"/>
        <v>0</v>
      </c>
      <c r="BQ32" s="259">
        <f t="shared" si="32"/>
        <v>0</v>
      </c>
      <c r="BR32" s="259">
        <f t="shared" si="32"/>
        <v>0</v>
      </c>
      <c r="BS32" s="259">
        <f t="shared" si="32"/>
        <v>0</v>
      </c>
      <c r="BT32" s="146"/>
    </row>
    <row r="33" spans="1:72" s="79" customFormat="1" ht="40.5" customHeight="1">
      <c r="A33" s="127" t="s">
        <v>579</v>
      </c>
      <c r="B33" s="221" t="s">
        <v>580</v>
      </c>
      <c r="C33" s="212" t="s">
        <v>581</v>
      </c>
      <c r="D33" s="146" t="s">
        <v>476</v>
      </c>
      <c r="E33" s="124">
        <v>2017</v>
      </c>
      <c r="F33" s="124">
        <v>2019</v>
      </c>
      <c r="G33" s="124">
        <v>0</v>
      </c>
      <c r="H33" s="128">
        <v>68.408</v>
      </c>
      <c r="I33" s="128">
        <v>316.640497</v>
      </c>
      <c r="J33" s="139">
        <v>42887</v>
      </c>
      <c r="K33" s="128">
        <v>0</v>
      </c>
      <c r="L33" s="128">
        <v>0</v>
      </c>
      <c r="M33" s="128">
        <v>0</v>
      </c>
      <c r="N33" s="130">
        <v>0</v>
      </c>
      <c r="O33" s="312">
        <v>217.518</v>
      </c>
      <c r="P33" s="313"/>
      <c r="Q33" s="128">
        <v>316.64</v>
      </c>
      <c r="R33" s="128">
        <v>0</v>
      </c>
      <c r="S33" s="128">
        <v>37.402</v>
      </c>
      <c r="T33" s="128">
        <v>0</v>
      </c>
      <c r="U33" s="128">
        <v>0</v>
      </c>
      <c r="V33" s="128">
        <v>37.402292</v>
      </c>
      <c r="W33" s="128">
        <v>0</v>
      </c>
      <c r="X33" s="128">
        <v>37.402292</v>
      </c>
      <c r="Y33" s="128">
        <v>0</v>
      </c>
      <c r="Z33" s="128">
        <v>0</v>
      </c>
      <c r="AA33" s="128">
        <v>39.507</v>
      </c>
      <c r="AB33" s="128">
        <v>0</v>
      </c>
      <c r="AC33" s="128">
        <v>37.402</v>
      </c>
      <c r="AD33" s="128">
        <v>2.105</v>
      </c>
      <c r="AE33" s="128">
        <v>0</v>
      </c>
      <c r="AF33" s="128">
        <v>0</v>
      </c>
      <c r="AG33" s="128">
        <v>0</v>
      </c>
      <c r="AH33" s="128">
        <v>0</v>
      </c>
      <c r="AI33" s="128">
        <v>0</v>
      </c>
      <c r="AJ33" s="128">
        <v>0</v>
      </c>
      <c r="AK33" s="128">
        <v>0</v>
      </c>
      <c r="AL33" s="128">
        <v>0</v>
      </c>
      <c r="AM33" s="128">
        <v>0</v>
      </c>
      <c r="AN33" s="128">
        <v>0</v>
      </c>
      <c r="AO33" s="128">
        <v>0</v>
      </c>
      <c r="AP33" s="128">
        <v>0</v>
      </c>
      <c r="AQ33" s="128">
        <v>0</v>
      </c>
      <c r="AR33" s="128">
        <v>0</v>
      </c>
      <c r="AS33" s="128">
        <v>0</v>
      </c>
      <c r="AT33" s="128">
        <v>0</v>
      </c>
      <c r="AU33" s="128">
        <v>0</v>
      </c>
      <c r="AV33" s="128">
        <v>0</v>
      </c>
      <c r="AW33" s="128">
        <v>0</v>
      </c>
      <c r="AX33" s="128">
        <v>0</v>
      </c>
      <c r="AY33" s="128">
        <v>0</v>
      </c>
      <c r="AZ33" s="128">
        <v>0</v>
      </c>
      <c r="BA33" s="128">
        <v>0</v>
      </c>
      <c r="BB33" s="128">
        <v>0</v>
      </c>
      <c r="BC33" s="128">
        <v>0</v>
      </c>
      <c r="BD33" s="128">
        <v>0</v>
      </c>
      <c r="BE33" s="128">
        <v>0</v>
      </c>
      <c r="BF33" s="128">
        <v>0</v>
      </c>
      <c r="BG33" s="128">
        <v>0</v>
      </c>
      <c r="BH33" s="128">
        <v>0</v>
      </c>
      <c r="BI33" s="128">
        <v>0</v>
      </c>
      <c r="BJ33" s="128">
        <v>37.402292</v>
      </c>
      <c r="BK33" s="128">
        <v>0</v>
      </c>
      <c r="BL33" s="128">
        <v>37.402292</v>
      </c>
      <c r="BM33" s="128">
        <v>0</v>
      </c>
      <c r="BN33" s="128">
        <v>0</v>
      </c>
      <c r="BO33" s="128">
        <v>0</v>
      </c>
      <c r="BP33" s="128">
        <v>0</v>
      </c>
      <c r="BQ33" s="128">
        <v>0</v>
      </c>
      <c r="BR33" s="128">
        <v>0</v>
      </c>
      <c r="BS33" s="128">
        <v>0</v>
      </c>
      <c r="BT33" s="124"/>
    </row>
    <row r="34" spans="1:72" s="216" customFormat="1" ht="46.5" customHeight="1">
      <c r="A34" s="140" t="s">
        <v>585</v>
      </c>
      <c r="B34" s="220" t="s">
        <v>564</v>
      </c>
      <c r="C34" s="213" t="s">
        <v>567</v>
      </c>
      <c r="D34" s="146" t="s">
        <v>476</v>
      </c>
      <c r="E34" s="146" t="s">
        <v>476</v>
      </c>
      <c r="F34" s="146" t="s">
        <v>476</v>
      </c>
      <c r="G34" s="146" t="s">
        <v>476</v>
      </c>
      <c r="H34" s="144">
        <f>SUM(H35:H35)</f>
        <v>0</v>
      </c>
      <c r="I34" s="144">
        <f>SUM(I35:I35)</f>
        <v>0</v>
      </c>
      <c r="J34" s="143" t="s">
        <v>476</v>
      </c>
      <c r="K34" s="144">
        <f>SUM(K35:K35)</f>
        <v>0.59471</v>
      </c>
      <c r="L34" s="144">
        <f>SUM(L35:L35)</f>
        <v>5.04786</v>
      </c>
      <c r="M34" s="144" t="s">
        <v>476</v>
      </c>
      <c r="N34" s="145">
        <v>0</v>
      </c>
      <c r="O34" s="302">
        <f>O36+O47</f>
        <v>0</v>
      </c>
      <c r="P34" s="302"/>
      <c r="Q34" s="144">
        <f aca="true" t="shared" si="33" ref="Q34:AV34">SUM(Q35:Q35)</f>
        <v>0</v>
      </c>
      <c r="R34" s="144">
        <f t="shared" si="33"/>
        <v>5.04786</v>
      </c>
      <c r="S34" s="144">
        <f t="shared" si="33"/>
        <v>0</v>
      </c>
      <c r="T34" s="144">
        <f t="shared" si="33"/>
        <v>0</v>
      </c>
      <c r="U34" s="144">
        <f t="shared" si="33"/>
        <v>5.04786</v>
      </c>
      <c r="V34" s="144">
        <f t="shared" si="33"/>
        <v>0</v>
      </c>
      <c r="W34" s="144">
        <f t="shared" si="33"/>
        <v>0</v>
      </c>
      <c r="X34" s="144">
        <f t="shared" si="33"/>
        <v>0</v>
      </c>
      <c r="Y34" s="144">
        <f t="shared" si="33"/>
        <v>0</v>
      </c>
      <c r="Z34" s="144">
        <f t="shared" si="33"/>
        <v>0</v>
      </c>
      <c r="AA34" s="144">
        <f t="shared" si="33"/>
        <v>0</v>
      </c>
      <c r="AB34" s="144">
        <f t="shared" si="33"/>
        <v>0</v>
      </c>
      <c r="AC34" s="144">
        <f t="shared" si="33"/>
        <v>0</v>
      </c>
      <c r="AD34" s="144">
        <f t="shared" si="33"/>
        <v>0</v>
      </c>
      <c r="AE34" s="144">
        <f t="shared" si="33"/>
        <v>0</v>
      </c>
      <c r="AF34" s="144">
        <f t="shared" si="33"/>
        <v>0</v>
      </c>
      <c r="AG34" s="144">
        <f t="shared" si="33"/>
        <v>0</v>
      </c>
      <c r="AH34" s="144">
        <f t="shared" si="33"/>
        <v>0</v>
      </c>
      <c r="AI34" s="144">
        <f t="shared" si="33"/>
        <v>0</v>
      </c>
      <c r="AJ34" s="144">
        <f t="shared" si="33"/>
        <v>0</v>
      </c>
      <c r="AK34" s="144">
        <f t="shared" si="33"/>
        <v>0</v>
      </c>
      <c r="AL34" s="144">
        <f t="shared" si="33"/>
        <v>0</v>
      </c>
      <c r="AM34" s="144">
        <f t="shared" si="33"/>
        <v>0</v>
      </c>
      <c r="AN34" s="144">
        <f t="shared" si="33"/>
        <v>0</v>
      </c>
      <c r="AO34" s="144">
        <f t="shared" si="33"/>
        <v>0</v>
      </c>
      <c r="AP34" s="144">
        <f t="shared" si="33"/>
        <v>0</v>
      </c>
      <c r="AQ34" s="144">
        <f t="shared" si="33"/>
        <v>0</v>
      </c>
      <c r="AR34" s="144">
        <f t="shared" si="33"/>
        <v>0</v>
      </c>
      <c r="AS34" s="144">
        <f t="shared" si="33"/>
        <v>0</v>
      </c>
      <c r="AT34" s="144">
        <f t="shared" si="33"/>
        <v>0</v>
      </c>
      <c r="AU34" s="144">
        <f t="shared" si="33"/>
        <v>5.047</v>
      </c>
      <c r="AV34" s="144">
        <f t="shared" si="33"/>
        <v>0</v>
      </c>
      <c r="AW34" s="144">
        <f aca="true" t="shared" si="34" ref="AW34:BR34">SUM(AW35:AW35)</f>
        <v>0</v>
      </c>
      <c r="AX34" s="144">
        <f t="shared" si="34"/>
        <v>4.205</v>
      </c>
      <c r="AY34" s="144">
        <f t="shared" si="34"/>
        <v>0.842</v>
      </c>
      <c r="AZ34" s="144">
        <f t="shared" si="34"/>
        <v>0</v>
      </c>
      <c r="BA34" s="144">
        <f t="shared" si="34"/>
        <v>0</v>
      </c>
      <c r="BB34" s="144">
        <f t="shared" si="34"/>
        <v>0</v>
      </c>
      <c r="BC34" s="144">
        <f t="shared" si="34"/>
        <v>0</v>
      </c>
      <c r="BD34" s="144">
        <f t="shared" si="34"/>
        <v>0</v>
      </c>
      <c r="BE34" s="144">
        <f t="shared" si="34"/>
        <v>0</v>
      </c>
      <c r="BF34" s="144">
        <f t="shared" si="34"/>
        <v>0</v>
      </c>
      <c r="BG34" s="144">
        <f t="shared" si="34"/>
        <v>0</v>
      </c>
      <c r="BH34" s="144">
        <f t="shared" si="34"/>
        <v>0</v>
      </c>
      <c r="BI34" s="144">
        <f t="shared" si="34"/>
        <v>0</v>
      </c>
      <c r="BJ34" s="144">
        <f t="shared" si="34"/>
        <v>0</v>
      </c>
      <c r="BK34" s="144">
        <f t="shared" si="34"/>
        <v>0</v>
      </c>
      <c r="BL34" s="144">
        <f t="shared" si="34"/>
        <v>0</v>
      </c>
      <c r="BM34" s="144">
        <f t="shared" si="34"/>
        <v>0</v>
      </c>
      <c r="BN34" s="144">
        <f t="shared" si="34"/>
        <v>0</v>
      </c>
      <c r="BO34" s="144">
        <f t="shared" si="34"/>
        <v>5.047</v>
      </c>
      <c r="BP34" s="144">
        <f t="shared" si="34"/>
        <v>0</v>
      </c>
      <c r="BQ34" s="144">
        <f t="shared" si="34"/>
        <v>0</v>
      </c>
      <c r="BR34" s="144">
        <f t="shared" si="34"/>
        <v>4.205</v>
      </c>
      <c r="BS34" s="144">
        <f>SUM(BS35:BS35)</f>
        <v>0.842</v>
      </c>
      <c r="BT34" s="146"/>
    </row>
    <row r="35" spans="1:72" s="79" customFormat="1" ht="30" customHeight="1">
      <c r="A35" s="127" t="s">
        <v>587</v>
      </c>
      <c r="B35" s="221" t="s">
        <v>557</v>
      </c>
      <c r="C35" s="212" t="s">
        <v>569</v>
      </c>
      <c r="D35" s="146" t="s">
        <v>476</v>
      </c>
      <c r="E35" s="66">
        <v>2021</v>
      </c>
      <c r="F35" s="66">
        <v>0</v>
      </c>
      <c r="G35" s="66">
        <v>2021</v>
      </c>
      <c r="H35" s="128">
        <v>0</v>
      </c>
      <c r="I35" s="128">
        <v>0</v>
      </c>
      <c r="J35" s="139" t="s">
        <v>476</v>
      </c>
      <c r="K35" s="128">
        <v>0.59471</v>
      </c>
      <c r="L35" s="128">
        <v>5.04786</v>
      </c>
      <c r="M35" s="129">
        <v>44105</v>
      </c>
      <c r="N35" s="130">
        <v>0</v>
      </c>
      <c r="O35" s="311">
        <f>O37+O48</f>
        <v>0</v>
      </c>
      <c r="P35" s="311"/>
      <c r="Q35" s="128">
        <v>0</v>
      </c>
      <c r="R35" s="128">
        <f>L35</f>
        <v>5.04786</v>
      </c>
      <c r="S35" s="128">
        <v>0</v>
      </c>
      <c r="T35" s="128">
        <v>0</v>
      </c>
      <c r="U35" s="128">
        <f>L35</f>
        <v>5.04786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8">
        <v>0</v>
      </c>
      <c r="AI35" s="128">
        <v>0</v>
      </c>
      <c r="AJ35" s="128">
        <v>0</v>
      </c>
      <c r="AK35" s="128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R35" s="128">
        <v>0</v>
      </c>
      <c r="AS35" s="128">
        <v>0</v>
      </c>
      <c r="AT35" s="128">
        <v>0</v>
      </c>
      <c r="AU35" s="128">
        <f>SUM(AV35:AY35)</f>
        <v>5.047</v>
      </c>
      <c r="AV35" s="128">
        <v>0</v>
      </c>
      <c r="AW35" s="128">
        <v>0</v>
      </c>
      <c r="AX35" s="128">
        <v>4.205</v>
      </c>
      <c r="AY35" s="128">
        <f>0.84+0.002</f>
        <v>0.842</v>
      </c>
      <c r="AZ35" s="131">
        <v>0</v>
      </c>
      <c r="BA35" s="131">
        <v>0</v>
      </c>
      <c r="BB35" s="131">
        <v>0</v>
      </c>
      <c r="BC35" s="131">
        <v>0</v>
      </c>
      <c r="BD35" s="131">
        <v>0</v>
      </c>
      <c r="BE35" s="131">
        <v>0</v>
      </c>
      <c r="BF35" s="131">
        <v>0</v>
      </c>
      <c r="BG35" s="131">
        <v>0</v>
      </c>
      <c r="BH35" s="131">
        <v>0</v>
      </c>
      <c r="BI35" s="131">
        <v>0</v>
      </c>
      <c r="BJ35" s="131">
        <v>0</v>
      </c>
      <c r="BK35" s="131">
        <v>0</v>
      </c>
      <c r="BL35" s="131">
        <v>0</v>
      </c>
      <c r="BM35" s="131">
        <v>0</v>
      </c>
      <c r="BN35" s="131">
        <v>0</v>
      </c>
      <c r="BO35" s="128">
        <f>SUM(BP35:BS35)</f>
        <v>5.047</v>
      </c>
      <c r="BP35" s="128">
        <f>AV35</f>
        <v>0</v>
      </c>
      <c r="BQ35" s="128">
        <f>AW35</f>
        <v>0</v>
      </c>
      <c r="BR35" s="128">
        <f>AX35</f>
        <v>4.205</v>
      </c>
      <c r="BS35" s="128">
        <f>AY35</f>
        <v>0.842</v>
      </c>
      <c r="BT35" s="124"/>
    </row>
    <row r="36" spans="1:72" s="218" customFormat="1" ht="27.75" customHeight="1">
      <c r="A36" s="136" t="s">
        <v>586</v>
      </c>
      <c r="B36" s="220" t="s">
        <v>395</v>
      </c>
      <c r="C36" s="213" t="s">
        <v>567</v>
      </c>
      <c r="D36" s="146" t="s">
        <v>476</v>
      </c>
      <c r="E36" s="136" t="s">
        <v>476</v>
      </c>
      <c r="F36" s="136" t="s">
        <v>476</v>
      </c>
      <c r="G36" s="136" t="s">
        <v>476</v>
      </c>
      <c r="H36" s="254">
        <f>SUM(H37)</f>
        <v>0</v>
      </c>
      <c r="I36" s="254">
        <f aca="true" t="shared" si="35" ref="I36:N36">SUM(I37)</f>
        <v>0</v>
      </c>
      <c r="J36" s="254">
        <f t="shared" si="35"/>
        <v>0</v>
      </c>
      <c r="K36" s="254">
        <f t="shared" si="35"/>
        <v>5.7904</v>
      </c>
      <c r="L36" s="254">
        <f t="shared" si="35"/>
        <v>32.4955</v>
      </c>
      <c r="M36" s="254">
        <f t="shared" si="35"/>
        <v>0</v>
      </c>
      <c r="N36" s="254">
        <f t="shared" si="35"/>
        <v>0</v>
      </c>
      <c r="O36" s="302">
        <f>O37</f>
        <v>0</v>
      </c>
      <c r="P36" s="302"/>
      <c r="Q36" s="144">
        <f>SUM(Q37)</f>
        <v>0</v>
      </c>
      <c r="R36" s="144">
        <f aca="true" t="shared" si="36" ref="R36:BS36">SUM(R37)</f>
        <v>32.4955</v>
      </c>
      <c r="S36" s="144">
        <f t="shared" si="36"/>
        <v>0</v>
      </c>
      <c r="T36" s="144">
        <f t="shared" si="36"/>
        <v>0</v>
      </c>
      <c r="U36" s="144">
        <f t="shared" si="36"/>
        <v>32.4955</v>
      </c>
      <c r="V36" s="144">
        <f t="shared" si="36"/>
        <v>0</v>
      </c>
      <c r="W36" s="144">
        <f t="shared" si="36"/>
        <v>0</v>
      </c>
      <c r="X36" s="144">
        <f t="shared" si="36"/>
        <v>0</v>
      </c>
      <c r="Y36" s="144">
        <f t="shared" si="36"/>
        <v>0</v>
      </c>
      <c r="Z36" s="144">
        <f t="shared" si="36"/>
        <v>0</v>
      </c>
      <c r="AA36" s="144">
        <f t="shared" si="36"/>
        <v>0</v>
      </c>
      <c r="AB36" s="144">
        <f t="shared" si="36"/>
        <v>0</v>
      </c>
      <c r="AC36" s="144">
        <f t="shared" si="36"/>
        <v>0</v>
      </c>
      <c r="AD36" s="144">
        <f t="shared" si="36"/>
        <v>0</v>
      </c>
      <c r="AE36" s="144">
        <f t="shared" si="36"/>
        <v>0</v>
      </c>
      <c r="AF36" s="144">
        <f t="shared" si="36"/>
        <v>0</v>
      </c>
      <c r="AG36" s="144">
        <f t="shared" si="36"/>
        <v>0</v>
      </c>
      <c r="AH36" s="144">
        <f t="shared" si="36"/>
        <v>0</v>
      </c>
      <c r="AI36" s="144">
        <f t="shared" si="36"/>
        <v>0</v>
      </c>
      <c r="AJ36" s="144">
        <f t="shared" si="36"/>
        <v>0</v>
      </c>
      <c r="AK36" s="144">
        <f t="shared" si="36"/>
        <v>0.06</v>
      </c>
      <c r="AL36" s="144">
        <f t="shared" si="36"/>
        <v>0</v>
      </c>
      <c r="AM36" s="144">
        <f t="shared" si="36"/>
        <v>0</v>
      </c>
      <c r="AN36" s="144">
        <f t="shared" si="36"/>
        <v>0</v>
      </c>
      <c r="AO36" s="144">
        <f t="shared" si="36"/>
        <v>0.06</v>
      </c>
      <c r="AP36" s="144">
        <f t="shared" si="36"/>
        <v>0</v>
      </c>
      <c r="AQ36" s="144">
        <f t="shared" si="36"/>
        <v>0</v>
      </c>
      <c r="AR36" s="144">
        <f t="shared" si="36"/>
        <v>0</v>
      </c>
      <c r="AS36" s="144">
        <f t="shared" si="36"/>
        <v>0</v>
      </c>
      <c r="AT36" s="144">
        <f t="shared" si="36"/>
        <v>0</v>
      </c>
      <c r="AU36" s="144">
        <f t="shared" si="36"/>
        <v>32.4355</v>
      </c>
      <c r="AV36" s="144">
        <f t="shared" si="36"/>
        <v>0</v>
      </c>
      <c r="AW36" s="144">
        <f t="shared" si="36"/>
        <v>0</v>
      </c>
      <c r="AX36" s="144">
        <f t="shared" si="36"/>
        <v>0</v>
      </c>
      <c r="AY36" s="144">
        <f t="shared" si="36"/>
        <v>32.4355</v>
      </c>
      <c r="AZ36" s="144">
        <f t="shared" si="36"/>
        <v>0</v>
      </c>
      <c r="BA36" s="144">
        <f t="shared" si="36"/>
        <v>0</v>
      </c>
      <c r="BB36" s="144">
        <f t="shared" si="36"/>
        <v>0</v>
      </c>
      <c r="BC36" s="144">
        <f t="shared" si="36"/>
        <v>0</v>
      </c>
      <c r="BD36" s="144">
        <f t="shared" si="36"/>
        <v>0</v>
      </c>
      <c r="BE36" s="144">
        <f t="shared" si="36"/>
        <v>0</v>
      </c>
      <c r="BF36" s="144">
        <f t="shared" si="36"/>
        <v>0</v>
      </c>
      <c r="BG36" s="144">
        <f t="shared" si="36"/>
        <v>0</v>
      </c>
      <c r="BH36" s="144">
        <f t="shared" si="36"/>
        <v>0</v>
      </c>
      <c r="BI36" s="144">
        <f t="shared" si="36"/>
        <v>0</v>
      </c>
      <c r="BJ36" s="144">
        <f t="shared" si="36"/>
        <v>0</v>
      </c>
      <c r="BK36" s="144">
        <f t="shared" si="36"/>
        <v>0</v>
      </c>
      <c r="BL36" s="144">
        <f t="shared" si="36"/>
        <v>0</v>
      </c>
      <c r="BM36" s="144">
        <f t="shared" si="36"/>
        <v>0</v>
      </c>
      <c r="BN36" s="144">
        <f t="shared" si="36"/>
        <v>0</v>
      </c>
      <c r="BO36" s="144">
        <f t="shared" si="36"/>
        <v>32.4955</v>
      </c>
      <c r="BP36" s="144">
        <f t="shared" si="36"/>
        <v>0</v>
      </c>
      <c r="BQ36" s="144">
        <f t="shared" si="36"/>
        <v>0</v>
      </c>
      <c r="BR36" s="144">
        <f t="shared" si="36"/>
        <v>0</v>
      </c>
      <c r="BS36" s="144">
        <f t="shared" si="36"/>
        <v>32.4955</v>
      </c>
      <c r="BT36" s="136"/>
    </row>
    <row r="37" spans="1:72" s="218" customFormat="1" ht="29.25" customHeight="1">
      <c r="A37" s="136" t="s">
        <v>588</v>
      </c>
      <c r="B37" s="220" t="s">
        <v>397</v>
      </c>
      <c r="C37" s="214" t="s">
        <v>567</v>
      </c>
      <c r="D37" s="146" t="s">
        <v>476</v>
      </c>
      <c r="E37" s="136" t="s">
        <v>476</v>
      </c>
      <c r="F37" s="136" t="s">
        <v>476</v>
      </c>
      <c r="G37" s="136" t="s">
        <v>476</v>
      </c>
      <c r="H37" s="217">
        <f>H38</f>
        <v>0</v>
      </c>
      <c r="I37" s="217">
        <f>I38</f>
        <v>0</v>
      </c>
      <c r="J37" s="143" t="s">
        <v>476</v>
      </c>
      <c r="K37" s="137">
        <f>K38</f>
        <v>5.7904</v>
      </c>
      <c r="L37" s="217">
        <f>L38</f>
        <v>32.4955</v>
      </c>
      <c r="M37" s="217" t="str">
        <f>M38</f>
        <v>НД</v>
      </c>
      <c r="N37" s="217">
        <f>N38</f>
        <v>0</v>
      </c>
      <c r="O37" s="302">
        <f>O38</f>
        <v>0</v>
      </c>
      <c r="P37" s="302"/>
      <c r="Q37" s="217">
        <f>Q38</f>
        <v>0</v>
      </c>
      <c r="R37" s="217">
        <f>R38</f>
        <v>32.4955</v>
      </c>
      <c r="S37" s="217">
        <f aca="true" t="shared" si="37" ref="S37:BI37">S38</f>
        <v>0</v>
      </c>
      <c r="T37" s="217">
        <f t="shared" si="37"/>
        <v>0</v>
      </c>
      <c r="U37" s="217">
        <f t="shared" si="37"/>
        <v>32.4955</v>
      </c>
      <c r="V37" s="217">
        <f t="shared" si="37"/>
        <v>0</v>
      </c>
      <c r="W37" s="217">
        <f t="shared" si="37"/>
        <v>0</v>
      </c>
      <c r="X37" s="217">
        <f t="shared" si="37"/>
        <v>0</v>
      </c>
      <c r="Y37" s="217">
        <f t="shared" si="37"/>
        <v>0</v>
      </c>
      <c r="Z37" s="217">
        <f t="shared" si="37"/>
        <v>0</v>
      </c>
      <c r="AA37" s="217">
        <f t="shared" si="37"/>
        <v>0</v>
      </c>
      <c r="AB37" s="217">
        <f t="shared" si="37"/>
        <v>0</v>
      </c>
      <c r="AC37" s="217">
        <f t="shared" si="37"/>
        <v>0</v>
      </c>
      <c r="AD37" s="217">
        <f t="shared" si="37"/>
        <v>0</v>
      </c>
      <c r="AE37" s="217">
        <f t="shared" si="37"/>
        <v>0</v>
      </c>
      <c r="AF37" s="217">
        <f t="shared" si="37"/>
        <v>0</v>
      </c>
      <c r="AG37" s="217">
        <f t="shared" si="37"/>
        <v>0</v>
      </c>
      <c r="AH37" s="217">
        <f t="shared" si="37"/>
        <v>0</v>
      </c>
      <c r="AI37" s="217">
        <f t="shared" si="37"/>
        <v>0</v>
      </c>
      <c r="AJ37" s="217">
        <f t="shared" si="37"/>
        <v>0</v>
      </c>
      <c r="AK37" s="217">
        <f t="shared" si="37"/>
        <v>0.06</v>
      </c>
      <c r="AL37" s="217">
        <f t="shared" si="37"/>
        <v>0</v>
      </c>
      <c r="AM37" s="217">
        <f t="shared" si="37"/>
        <v>0</v>
      </c>
      <c r="AN37" s="217">
        <f t="shared" si="37"/>
        <v>0</v>
      </c>
      <c r="AO37" s="217">
        <f t="shared" si="37"/>
        <v>0.06</v>
      </c>
      <c r="AP37" s="217">
        <f t="shared" si="37"/>
        <v>0</v>
      </c>
      <c r="AQ37" s="217">
        <f t="shared" si="37"/>
        <v>0</v>
      </c>
      <c r="AR37" s="217">
        <f t="shared" si="37"/>
        <v>0</v>
      </c>
      <c r="AS37" s="217">
        <f t="shared" si="37"/>
        <v>0</v>
      </c>
      <c r="AT37" s="217">
        <f t="shared" si="37"/>
        <v>0</v>
      </c>
      <c r="AU37" s="217">
        <f t="shared" si="37"/>
        <v>32.4355</v>
      </c>
      <c r="AV37" s="217">
        <f t="shared" si="37"/>
        <v>0</v>
      </c>
      <c r="AW37" s="217">
        <f t="shared" si="37"/>
        <v>0</v>
      </c>
      <c r="AX37" s="217">
        <f t="shared" si="37"/>
        <v>0</v>
      </c>
      <c r="AY37" s="217">
        <f t="shared" si="37"/>
        <v>32.4355</v>
      </c>
      <c r="AZ37" s="217">
        <f t="shared" si="37"/>
        <v>0</v>
      </c>
      <c r="BA37" s="217">
        <f t="shared" si="37"/>
        <v>0</v>
      </c>
      <c r="BB37" s="217">
        <f t="shared" si="37"/>
        <v>0</v>
      </c>
      <c r="BC37" s="217">
        <f t="shared" si="37"/>
        <v>0</v>
      </c>
      <c r="BD37" s="217">
        <f t="shared" si="37"/>
        <v>0</v>
      </c>
      <c r="BE37" s="217">
        <f t="shared" si="37"/>
        <v>0</v>
      </c>
      <c r="BF37" s="217">
        <f t="shared" si="37"/>
        <v>0</v>
      </c>
      <c r="BG37" s="217">
        <f t="shared" si="37"/>
        <v>0</v>
      </c>
      <c r="BH37" s="217">
        <f t="shared" si="37"/>
        <v>0</v>
      </c>
      <c r="BI37" s="217">
        <f t="shared" si="37"/>
        <v>0</v>
      </c>
      <c r="BJ37" s="217">
        <f aca="true" t="shared" si="38" ref="BJ37:BS37">BJ38</f>
        <v>0</v>
      </c>
      <c r="BK37" s="217">
        <f t="shared" si="38"/>
        <v>0</v>
      </c>
      <c r="BL37" s="217">
        <f t="shared" si="38"/>
        <v>0</v>
      </c>
      <c r="BM37" s="217">
        <f t="shared" si="38"/>
        <v>0</v>
      </c>
      <c r="BN37" s="217">
        <f t="shared" si="38"/>
        <v>0</v>
      </c>
      <c r="BO37" s="217">
        <f t="shared" si="38"/>
        <v>32.4955</v>
      </c>
      <c r="BP37" s="217">
        <f t="shared" si="38"/>
        <v>0</v>
      </c>
      <c r="BQ37" s="217">
        <f t="shared" si="38"/>
        <v>0</v>
      </c>
      <c r="BR37" s="217">
        <f t="shared" si="38"/>
        <v>0</v>
      </c>
      <c r="BS37" s="217">
        <f t="shared" si="38"/>
        <v>32.4955</v>
      </c>
      <c r="BT37" s="146"/>
    </row>
    <row r="38" spans="1:72" s="78" customFormat="1" ht="54" customHeight="1">
      <c r="A38" s="66" t="s">
        <v>588</v>
      </c>
      <c r="B38" s="221" t="s">
        <v>556</v>
      </c>
      <c r="C38" s="215" t="s">
        <v>568</v>
      </c>
      <c r="D38" s="146" t="s">
        <v>476</v>
      </c>
      <c r="E38" s="127" t="s">
        <v>148</v>
      </c>
      <c r="F38" s="127" t="s">
        <v>106</v>
      </c>
      <c r="G38" s="127" t="s">
        <v>525</v>
      </c>
      <c r="H38" s="128">
        <v>0</v>
      </c>
      <c r="I38" s="128">
        <v>0</v>
      </c>
      <c r="J38" s="129" t="s">
        <v>476</v>
      </c>
      <c r="K38" s="66">
        <v>5.7904</v>
      </c>
      <c r="L38" s="128">
        <v>32.4955</v>
      </c>
      <c r="M38" s="128" t="s">
        <v>476</v>
      </c>
      <c r="N38" s="128">
        <v>0</v>
      </c>
      <c r="O38" s="314">
        <f>O40+O53</f>
        <v>0</v>
      </c>
      <c r="P38" s="314"/>
      <c r="Q38" s="128">
        <v>0</v>
      </c>
      <c r="R38" s="128">
        <f>L38</f>
        <v>32.4955</v>
      </c>
      <c r="S38" s="128">
        <v>0</v>
      </c>
      <c r="T38" s="128">
        <v>0</v>
      </c>
      <c r="U38" s="128">
        <f>R38</f>
        <v>32.4955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0</v>
      </c>
      <c r="AF38" s="128">
        <v>0</v>
      </c>
      <c r="AG38" s="128">
        <v>0</v>
      </c>
      <c r="AH38" s="128">
        <v>0</v>
      </c>
      <c r="AI38" s="128">
        <v>0</v>
      </c>
      <c r="AJ38" s="128">
        <v>0</v>
      </c>
      <c r="AK38" s="128">
        <f>SUM(AL38:AO38)</f>
        <v>0.06</v>
      </c>
      <c r="AL38" s="128">
        <v>0</v>
      </c>
      <c r="AM38" s="128">
        <v>0</v>
      </c>
      <c r="AN38" s="128">
        <v>0</v>
      </c>
      <c r="AO38" s="128">
        <v>0.06</v>
      </c>
      <c r="AP38" s="128">
        <v>0</v>
      </c>
      <c r="AQ38" s="128">
        <v>0</v>
      </c>
      <c r="AR38" s="128">
        <v>0</v>
      </c>
      <c r="AS38" s="128">
        <v>0</v>
      </c>
      <c r="AT38" s="128">
        <v>0</v>
      </c>
      <c r="AU38" s="128">
        <f>SUM(AV38:AY38)</f>
        <v>32.4355</v>
      </c>
      <c r="AV38" s="128">
        <v>0</v>
      </c>
      <c r="AW38" s="128">
        <v>0</v>
      </c>
      <c r="AX38" s="128">
        <v>0</v>
      </c>
      <c r="AY38" s="128">
        <f>U38-AO38</f>
        <v>32.4355</v>
      </c>
      <c r="AZ38" s="128">
        <v>0</v>
      </c>
      <c r="BA38" s="128">
        <v>0</v>
      </c>
      <c r="BB38" s="128">
        <v>0</v>
      </c>
      <c r="BC38" s="128">
        <v>0</v>
      </c>
      <c r="BD38" s="128">
        <v>0</v>
      </c>
      <c r="BE38" s="128">
        <v>0</v>
      </c>
      <c r="BF38" s="128">
        <v>0</v>
      </c>
      <c r="BG38" s="128">
        <v>0</v>
      </c>
      <c r="BH38" s="128">
        <v>0</v>
      </c>
      <c r="BI38" s="128">
        <v>0</v>
      </c>
      <c r="BJ38" s="128">
        <v>0</v>
      </c>
      <c r="BK38" s="128">
        <v>0</v>
      </c>
      <c r="BL38" s="128">
        <v>0</v>
      </c>
      <c r="BM38" s="128">
        <v>0</v>
      </c>
      <c r="BN38" s="128">
        <v>0</v>
      </c>
      <c r="BO38" s="128">
        <f>SUM(BP38:BS38)</f>
        <v>32.4955</v>
      </c>
      <c r="BP38" s="128">
        <f>AV38</f>
        <v>0</v>
      </c>
      <c r="BQ38" s="128">
        <f>AW38</f>
        <v>0</v>
      </c>
      <c r="BR38" s="128">
        <f>AX38</f>
        <v>0</v>
      </c>
      <c r="BS38" s="128">
        <f>AY38+AO38</f>
        <v>32.4955</v>
      </c>
      <c r="BT38" s="91"/>
    </row>
    <row r="39" spans="1:35" s="71" customFormat="1" ht="10.5">
      <c r="A39" s="138"/>
      <c r="X39" s="116"/>
      <c r="AI39" s="241"/>
    </row>
    <row r="40" spans="1:35" s="80" customFormat="1" ht="20.25" customHeight="1">
      <c r="A40" s="315" t="s">
        <v>389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X40" s="116"/>
      <c r="AI40" s="241"/>
    </row>
    <row r="41" spans="1:35" s="80" customFormat="1" ht="20.25" customHeight="1">
      <c r="A41" s="315" t="s">
        <v>390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X41" s="116"/>
      <c r="AI41" s="241"/>
    </row>
    <row r="42" spans="1:35" s="80" customFormat="1" ht="30" customHeight="1">
      <c r="A42" s="315" t="s">
        <v>391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X42" s="116"/>
      <c r="AI42" s="241"/>
    </row>
    <row r="43" spans="1:35" s="80" customFormat="1" ht="20.25" customHeight="1">
      <c r="A43" s="315" t="s">
        <v>392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X43" s="116"/>
      <c r="AI43" s="241"/>
    </row>
    <row r="44" s="71" customFormat="1" ht="26.25" customHeight="1">
      <c r="BQ44" s="81"/>
    </row>
    <row r="45" spans="11:18" s="5" customFormat="1" ht="11.25">
      <c r="K45" s="82"/>
      <c r="L45" s="82"/>
      <c r="R45" s="82"/>
    </row>
  </sheetData>
  <sheetProtection selectLockedCells="1" selectUnlockedCells="1"/>
  <mergeCells count="60">
    <mergeCell ref="O28:P28"/>
    <mergeCell ref="O16:P16"/>
    <mergeCell ref="BJ14:BN14"/>
    <mergeCell ref="BE14:BI14"/>
    <mergeCell ref="V13:AE13"/>
    <mergeCell ref="AU14:AY14"/>
    <mergeCell ref="O23:P23"/>
    <mergeCell ref="AA14:AE14"/>
    <mergeCell ref="AF14:AJ14"/>
    <mergeCell ref="AZ14:BD14"/>
    <mergeCell ref="O30:P30"/>
    <mergeCell ref="O34:P34"/>
    <mergeCell ref="O38:P38"/>
    <mergeCell ref="A43:R43"/>
    <mergeCell ref="O29:P29"/>
    <mergeCell ref="A42:R42"/>
    <mergeCell ref="A41:R41"/>
    <mergeCell ref="O37:P37"/>
    <mergeCell ref="A40:R40"/>
    <mergeCell ref="O31:P31"/>
    <mergeCell ref="BT26:BT28"/>
    <mergeCell ref="O24:P24"/>
    <mergeCell ref="O26:P26"/>
    <mergeCell ref="BT13:BT15"/>
    <mergeCell ref="O35:P35"/>
    <mergeCell ref="O32:P32"/>
    <mergeCell ref="O33:P33"/>
    <mergeCell ref="O25:P25"/>
    <mergeCell ref="O27:P27"/>
    <mergeCell ref="O19:P19"/>
    <mergeCell ref="AP14:AT14"/>
    <mergeCell ref="A13:A15"/>
    <mergeCell ref="B13:B15"/>
    <mergeCell ref="AF13:BS13"/>
    <mergeCell ref="BO14:BS14"/>
    <mergeCell ref="O36:P36"/>
    <mergeCell ref="O13:P15"/>
    <mergeCell ref="O21:P21"/>
    <mergeCell ref="O22:P22"/>
    <mergeCell ref="O18:P18"/>
    <mergeCell ref="O17:P17"/>
    <mergeCell ref="O20:P20"/>
    <mergeCell ref="C13:C15"/>
    <mergeCell ref="N13:N15"/>
    <mergeCell ref="H14:J14"/>
    <mergeCell ref="AK14:AO14"/>
    <mergeCell ref="V14:Z14"/>
    <mergeCell ref="D13:D15"/>
    <mergeCell ref="E13:E15"/>
    <mergeCell ref="F13:G14"/>
    <mergeCell ref="AC1:AE1"/>
    <mergeCell ref="A3:AE3"/>
    <mergeCell ref="M5:U5"/>
    <mergeCell ref="M6:R6"/>
    <mergeCell ref="N10:W10"/>
    <mergeCell ref="S13:U14"/>
    <mergeCell ref="N11:W11"/>
    <mergeCell ref="Q13:R14"/>
    <mergeCell ref="K14:M14"/>
    <mergeCell ref="H13:M13"/>
  </mergeCells>
  <printOptions/>
  <pageMargins left="0.5902777777777778" right="0.5902777777777778" top="0.7868055555555555" bottom="0.39375" header="0.19652777777777777" footer="0.5118055555555555"/>
  <pageSetup horizontalDpi="300" verticalDpi="300" orientation="landscape" pageOrder="overThenDown" paperSize="8" scale="79" r:id="rId1"/>
  <headerFooter alignWithMargins="0">
    <oddHeader>&amp;R&amp;"Times New Roman,Обычный"&amp;7Подготовлено с использованием системы КонсультантПлюс</oddHeader>
  </headerFooter>
  <colBreaks count="2" manualBreakCount="2">
    <brk id="21" max="65535" man="1"/>
    <brk id="4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2" width="9.125" style="57" customWidth="1"/>
    <col min="3" max="3" width="17.625" style="57" customWidth="1"/>
    <col min="4" max="4" width="12.625" style="57" customWidth="1"/>
    <col min="5" max="15" width="9.125" style="57" customWidth="1"/>
    <col min="16" max="16" width="10.25390625" style="57" customWidth="1"/>
    <col min="17" max="16384" width="9.125" style="57" customWidth="1"/>
  </cols>
  <sheetData>
    <row r="1" spans="1:16" ht="12.75" customHeight="1">
      <c r="A1" s="43"/>
      <c r="B1" s="43"/>
      <c r="C1" s="43"/>
      <c r="D1" s="43"/>
      <c r="E1" s="43"/>
      <c r="F1" s="43"/>
      <c r="G1" s="43"/>
      <c r="H1" s="43"/>
      <c r="I1" s="43"/>
      <c r="J1" s="44"/>
      <c r="K1" s="44"/>
      <c r="L1" s="44"/>
      <c r="M1" s="44"/>
      <c r="N1" s="44"/>
      <c r="O1" s="384" t="s">
        <v>200</v>
      </c>
      <c r="P1" s="384"/>
    </row>
    <row r="2" spans="1:16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2.75">
      <c r="A3" s="385" t="s">
        <v>201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45"/>
    </row>
    <row r="4" spans="1:16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9.5" customHeight="1">
      <c r="A5" s="45"/>
      <c r="B5" s="45"/>
      <c r="C5" s="45"/>
      <c r="D5" s="45"/>
      <c r="E5" s="45"/>
      <c r="F5" s="46" t="s">
        <v>2</v>
      </c>
      <c r="G5" s="386" t="str">
        <f>форма_1!M5</f>
        <v>Общество с ограниченной ответственностью "ДальЭнергоИнвест"</v>
      </c>
      <c r="H5" s="386"/>
      <c r="I5" s="386"/>
      <c r="J5" s="386"/>
      <c r="K5" s="386"/>
      <c r="L5" s="386"/>
      <c r="M5" s="45"/>
      <c r="N5" s="45"/>
      <c r="O5" s="47"/>
      <c r="P5" s="45"/>
    </row>
    <row r="6" spans="1:16" ht="11.25" customHeight="1">
      <c r="A6" s="45"/>
      <c r="B6" s="45"/>
      <c r="C6" s="45"/>
      <c r="D6" s="45"/>
      <c r="E6" s="45"/>
      <c r="F6" s="48"/>
      <c r="G6" s="387" t="s">
        <v>4</v>
      </c>
      <c r="H6" s="387"/>
      <c r="I6" s="387"/>
      <c r="J6" s="387"/>
      <c r="K6" s="45"/>
      <c r="L6" s="45"/>
      <c r="M6" s="45"/>
      <c r="N6" s="45"/>
      <c r="O6" s="48"/>
      <c r="P6" s="45"/>
    </row>
    <row r="7" spans="1:16" ht="18" customHeight="1">
      <c r="A7" s="45"/>
      <c r="B7" s="45"/>
      <c r="C7" s="45"/>
      <c r="D7" s="45"/>
      <c r="E7" s="45"/>
      <c r="F7" s="48"/>
      <c r="G7" s="48"/>
      <c r="H7" s="48"/>
      <c r="I7" s="48"/>
      <c r="J7" s="48"/>
      <c r="K7" s="45"/>
      <c r="L7" s="45"/>
      <c r="M7" s="45"/>
      <c r="N7" s="45"/>
      <c r="O7" s="48"/>
      <c r="P7" s="45"/>
    </row>
    <row r="8" spans="1:16" ht="17.25" customHeight="1">
      <c r="A8" s="45"/>
      <c r="B8" s="45"/>
      <c r="C8" s="45"/>
      <c r="D8" s="45"/>
      <c r="E8" s="45"/>
      <c r="F8" s="48"/>
      <c r="G8" s="48"/>
      <c r="H8" s="49" t="s">
        <v>5</v>
      </c>
      <c r="I8" s="50" t="str">
        <f>форма_1!O8</f>
        <v>2020</v>
      </c>
      <c r="J8" s="47" t="s">
        <v>6</v>
      </c>
      <c r="K8" s="47"/>
      <c r="L8" s="47"/>
      <c r="M8" s="47"/>
      <c r="N8" s="47"/>
      <c r="O8" s="47"/>
      <c r="P8" s="45"/>
    </row>
    <row r="9" spans="1:16" ht="18.75" customHeight="1">
      <c r="A9" s="45"/>
      <c r="B9" s="45"/>
      <c r="C9" s="45"/>
      <c r="D9" s="45"/>
      <c r="E9" s="45"/>
      <c r="F9" s="48"/>
      <c r="G9" s="48"/>
      <c r="H9" s="48"/>
      <c r="I9" s="45"/>
      <c r="J9" s="47"/>
      <c r="K9" s="47"/>
      <c r="L9" s="47"/>
      <c r="M9" s="47"/>
      <c r="N9" s="47"/>
      <c r="O9" s="47"/>
      <c r="P9" s="45"/>
    </row>
    <row r="10" spans="1:16" ht="16.5" customHeight="1">
      <c r="A10" s="45"/>
      <c r="B10" s="45"/>
      <c r="C10" s="45"/>
      <c r="D10" s="45"/>
      <c r="E10" s="45"/>
      <c r="F10" s="45"/>
      <c r="G10" s="49" t="s">
        <v>202</v>
      </c>
      <c r="H10" s="388"/>
      <c r="I10" s="388"/>
      <c r="J10" s="388"/>
      <c r="K10" s="388"/>
      <c r="L10" s="388"/>
      <c r="M10" s="388"/>
      <c r="N10" s="51"/>
      <c r="O10" s="47"/>
      <c r="P10" s="45"/>
    </row>
    <row r="11" spans="1:16" ht="17.25" customHeight="1">
      <c r="A11" s="45"/>
      <c r="B11" s="45"/>
      <c r="C11" s="389" t="str">
        <f>форма_3!M10</f>
        <v>Приказом РЭК Сахалинской области №87 от 29 октября 2019 года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47"/>
      <c r="P11" s="45"/>
    </row>
    <row r="12" spans="1:16" ht="15.75" customHeight="1">
      <c r="A12" s="45"/>
      <c r="B12" s="45"/>
      <c r="C12" s="382" t="s">
        <v>203</v>
      </c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48"/>
      <c r="P12" s="45"/>
    </row>
    <row r="13" spans="1:16" ht="39" customHeight="1">
      <c r="A13" s="45"/>
      <c r="B13" s="45"/>
      <c r="C13" s="45"/>
      <c r="D13" s="45"/>
      <c r="E13" s="45"/>
      <c r="F13" s="48"/>
      <c r="G13" s="48"/>
      <c r="H13" s="48"/>
      <c r="I13" s="45"/>
      <c r="J13" s="47"/>
      <c r="K13" s="47"/>
      <c r="L13" s="47"/>
      <c r="M13" s="47"/>
      <c r="N13" s="47"/>
      <c r="O13" s="47"/>
      <c r="P13" s="45"/>
    </row>
    <row r="14" spans="1:16" ht="41.25" customHeight="1">
      <c r="A14" s="383" t="s">
        <v>9</v>
      </c>
      <c r="B14" s="383" t="s">
        <v>61</v>
      </c>
      <c r="C14" s="383"/>
      <c r="D14" s="383" t="s">
        <v>204</v>
      </c>
      <c r="E14" s="383" t="s">
        <v>387</v>
      </c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 t="s">
        <v>205</v>
      </c>
    </row>
    <row r="15" spans="1:16" ht="24" customHeight="1">
      <c r="A15" s="383"/>
      <c r="B15" s="383"/>
      <c r="C15" s="383"/>
      <c r="D15" s="383"/>
      <c r="E15" s="383" t="s">
        <v>206</v>
      </c>
      <c r="F15" s="383"/>
      <c r="G15" s="383"/>
      <c r="H15" s="383"/>
      <c r="I15" s="383"/>
      <c r="J15" s="383" t="s">
        <v>206</v>
      </c>
      <c r="K15" s="383"/>
      <c r="L15" s="383"/>
      <c r="M15" s="383"/>
      <c r="N15" s="390" t="s">
        <v>207</v>
      </c>
      <c r="O15" s="390"/>
      <c r="P15" s="383"/>
    </row>
    <row r="16" spans="1:16" ht="109.5" customHeight="1">
      <c r="A16" s="383"/>
      <c r="B16" s="383"/>
      <c r="C16" s="383"/>
      <c r="D16" s="383"/>
      <c r="E16" s="52" t="s">
        <v>208</v>
      </c>
      <c r="F16" s="52" t="s">
        <v>208</v>
      </c>
      <c r="G16" s="383" t="s">
        <v>208</v>
      </c>
      <c r="H16" s="383"/>
      <c r="I16" s="383"/>
      <c r="J16" s="383" t="s">
        <v>208</v>
      </c>
      <c r="K16" s="383"/>
      <c r="L16" s="52" t="s">
        <v>208</v>
      </c>
      <c r="M16" s="52" t="s">
        <v>208</v>
      </c>
      <c r="N16" s="383" t="s">
        <v>208</v>
      </c>
      <c r="O16" s="383"/>
      <c r="P16" s="383"/>
    </row>
    <row r="17" spans="1:16" ht="12.75" customHeight="1">
      <c r="A17" s="53">
        <v>1</v>
      </c>
      <c r="B17" s="395">
        <v>2</v>
      </c>
      <c r="C17" s="395"/>
      <c r="D17" s="53">
        <v>3</v>
      </c>
      <c r="E17" s="54" t="s">
        <v>114</v>
      </c>
      <c r="F17" s="54" t="s">
        <v>115</v>
      </c>
      <c r="G17" s="391" t="s">
        <v>408</v>
      </c>
      <c r="H17" s="391"/>
      <c r="I17" s="391"/>
      <c r="J17" s="391" t="s">
        <v>121</v>
      </c>
      <c r="K17" s="391"/>
      <c r="L17" s="54" t="s">
        <v>122</v>
      </c>
      <c r="M17" s="54" t="s">
        <v>409</v>
      </c>
      <c r="N17" s="391" t="s">
        <v>128</v>
      </c>
      <c r="O17" s="391"/>
      <c r="P17" s="53">
        <v>5</v>
      </c>
    </row>
    <row r="18" spans="1:16" ht="38.25" customHeight="1">
      <c r="A18" s="26">
        <f>форма_1!A17</f>
        <v>0</v>
      </c>
      <c r="B18" s="380" t="str">
        <f>форма_1!B17</f>
        <v>ВСЕГО по инвестиционной программе ООО "ДальЭнергоИнвест"</v>
      </c>
      <c r="C18" s="381"/>
      <c r="D18" s="25" t="str">
        <f>форма_1!C17</f>
        <v>Г</v>
      </c>
      <c r="E18" s="54" t="s">
        <v>388</v>
      </c>
      <c r="F18" s="54" t="s">
        <v>388</v>
      </c>
      <c r="G18" s="54" t="s">
        <v>388</v>
      </c>
      <c r="H18" s="54" t="s">
        <v>388</v>
      </c>
      <c r="I18" s="54" t="s">
        <v>388</v>
      </c>
      <c r="J18" s="54" t="s">
        <v>388</v>
      </c>
      <c r="K18" s="54" t="s">
        <v>388</v>
      </c>
      <c r="L18" s="54" t="s">
        <v>388</v>
      </c>
      <c r="M18" s="54" t="s">
        <v>388</v>
      </c>
      <c r="N18" s="54" t="s">
        <v>388</v>
      </c>
      <c r="O18" s="54" t="s">
        <v>388</v>
      </c>
      <c r="P18" s="54" t="s">
        <v>388</v>
      </c>
    </row>
    <row r="19" spans="1:16" ht="19.5" customHeight="1">
      <c r="A19" s="26" t="str">
        <f>форма_1!A18</f>
        <v>0.2.</v>
      </c>
      <c r="B19" s="380" t="str">
        <f>форма_1!B18</f>
        <v>Реконструкция, всего</v>
      </c>
      <c r="C19" s="381"/>
      <c r="D19" s="25" t="str">
        <f>форма_1!C18</f>
        <v>Г</v>
      </c>
      <c r="E19" s="54" t="s">
        <v>388</v>
      </c>
      <c r="F19" s="54" t="s">
        <v>388</v>
      </c>
      <c r="G19" s="54" t="s">
        <v>388</v>
      </c>
      <c r="H19" s="54" t="s">
        <v>388</v>
      </c>
      <c r="I19" s="54" t="s">
        <v>388</v>
      </c>
      <c r="J19" s="54" t="s">
        <v>388</v>
      </c>
      <c r="K19" s="54" t="s">
        <v>388</v>
      </c>
      <c r="L19" s="54" t="s">
        <v>388</v>
      </c>
      <c r="M19" s="54" t="s">
        <v>388</v>
      </c>
      <c r="N19" s="54" t="s">
        <v>388</v>
      </c>
      <c r="O19" s="54" t="s">
        <v>388</v>
      </c>
      <c r="P19" s="54" t="s">
        <v>388</v>
      </c>
    </row>
    <row r="20" spans="1:16" ht="21" customHeight="1">
      <c r="A20" s="26" t="str">
        <f>форма_1!A19</f>
        <v>0.3.</v>
      </c>
      <c r="B20" s="380" t="str">
        <f>форма_1!B19</f>
        <v>Модернизация, техническое перевооружение, всего</v>
      </c>
      <c r="C20" s="381"/>
      <c r="D20" s="25" t="str">
        <f>форма_1!C19</f>
        <v>Г</v>
      </c>
      <c r="E20" s="54" t="s">
        <v>388</v>
      </c>
      <c r="F20" s="54" t="s">
        <v>388</v>
      </c>
      <c r="G20" s="54" t="s">
        <v>388</v>
      </c>
      <c r="H20" s="54" t="s">
        <v>388</v>
      </c>
      <c r="I20" s="54" t="s">
        <v>388</v>
      </c>
      <c r="J20" s="54" t="s">
        <v>388</v>
      </c>
      <c r="K20" s="54" t="s">
        <v>388</v>
      </c>
      <c r="L20" s="54" t="s">
        <v>388</v>
      </c>
      <c r="M20" s="54" t="s">
        <v>388</v>
      </c>
      <c r="N20" s="54" t="s">
        <v>388</v>
      </c>
      <c r="O20" s="54" t="s">
        <v>388</v>
      </c>
      <c r="P20" s="54" t="s">
        <v>388</v>
      </c>
    </row>
    <row r="21" spans="1:16" ht="60.75" customHeight="1">
      <c r="A21" s="26" t="str">
        <f>форма_1!A20</f>
        <v>0.5</v>
      </c>
      <c r="B21" s="380" t="str">
        <f>форма_1!B20</f>
        <v>Новое строительство, всего</v>
      </c>
      <c r="C21" s="381"/>
      <c r="D21" s="25" t="str">
        <f>форма_1!C20</f>
        <v>Г</v>
      </c>
      <c r="E21" s="54" t="s">
        <v>388</v>
      </c>
      <c r="F21" s="54" t="s">
        <v>388</v>
      </c>
      <c r="G21" s="54" t="s">
        <v>388</v>
      </c>
      <c r="H21" s="54" t="s">
        <v>388</v>
      </c>
      <c r="I21" s="54" t="s">
        <v>388</v>
      </c>
      <c r="J21" s="54" t="s">
        <v>388</v>
      </c>
      <c r="K21" s="54" t="s">
        <v>388</v>
      </c>
      <c r="L21" s="54" t="s">
        <v>388</v>
      </c>
      <c r="M21" s="54" t="s">
        <v>388</v>
      </c>
      <c r="N21" s="54" t="s">
        <v>388</v>
      </c>
      <c r="O21" s="54" t="s">
        <v>388</v>
      </c>
      <c r="P21" s="54" t="s">
        <v>388</v>
      </c>
    </row>
    <row r="22" spans="1:16" ht="72.75" customHeight="1">
      <c r="A22" s="26">
        <f>форма_1!A21</f>
        <v>1</v>
      </c>
      <c r="B22" s="380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22" s="381"/>
      <c r="D22" s="25" t="str">
        <f>форма_1!C21</f>
        <v>Г</v>
      </c>
      <c r="E22" s="122" t="s">
        <v>388</v>
      </c>
      <c r="F22" s="122" t="s">
        <v>388</v>
      </c>
      <c r="G22" s="122" t="s">
        <v>388</v>
      </c>
      <c r="H22" s="122" t="s">
        <v>388</v>
      </c>
      <c r="I22" s="122" t="s">
        <v>388</v>
      </c>
      <c r="J22" s="122" t="s">
        <v>388</v>
      </c>
      <c r="K22" s="122" t="s">
        <v>388</v>
      </c>
      <c r="L22" s="122" t="s">
        <v>388</v>
      </c>
      <c r="M22" s="122" t="s">
        <v>388</v>
      </c>
      <c r="N22" s="122" t="s">
        <v>388</v>
      </c>
      <c r="O22" s="122" t="s">
        <v>388</v>
      </c>
      <c r="P22" s="122" t="s">
        <v>388</v>
      </c>
    </row>
    <row r="23" spans="1:16" ht="33.75" customHeight="1">
      <c r="A23" s="26" t="str">
        <f>форма_1!A22</f>
        <v>1.2.</v>
      </c>
      <c r="B23" s="380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3" s="381"/>
      <c r="D23" s="25" t="str">
        <f>форма_1!C22</f>
        <v>Г</v>
      </c>
      <c r="E23" s="54" t="s">
        <v>388</v>
      </c>
      <c r="F23" s="54" t="s">
        <v>388</v>
      </c>
      <c r="G23" s="54" t="s">
        <v>388</v>
      </c>
      <c r="H23" s="54" t="s">
        <v>388</v>
      </c>
      <c r="I23" s="54" t="s">
        <v>388</v>
      </c>
      <c r="J23" s="54" t="s">
        <v>388</v>
      </c>
      <c r="K23" s="54" t="s">
        <v>388</v>
      </c>
      <c r="L23" s="54" t="s">
        <v>388</v>
      </c>
      <c r="M23" s="54" t="s">
        <v>388</v>
      </c>
      <c r="N23" s="54" t="s">
        <v>388</v>
      </c>
      <c r="O23" s="54" t="s">
        <v>388</v>
      </c>
      <c r="P23" s="54" t="s">
        <v>388</v>
      </c>
    </row>
    <row r="24" spans="1:16" ht="38.25" customHeight="1">
      <c r="A24" s="26" t="str">
        <f>форма_1!A23</f>
        <v>1.3.</v>
      </c>
      <c r="B24" s="380" t="str">
        <f>форма_1!B23</f>
        <v>Модернизация, техническое перевооружение, всего</v>
      </c>
      <c r="C24" s="381"/>
      <c r="D24" s="25" t="str">
        <f>форма_1!C23</f>
        <v>Г</v>
      </c>
      <c r="E24" s="54" t="s">
        <v>388</v>
      </c>
      <c r="F24" s="54" t="s">
        <v>388</v>
      </c>
      <c r="G24" s="54" t="s">
        <v>388</v>
      </c>
      <c r="H24" s="54" t="s">
        <v>388</v>
      </c>
      <c r="I24" s="54" t="s">
        <v>388</v>
      </c>
      <c r="J24" s="54" t="s">
        <v>388</v>
      </c>
      <c r="K24" s="54" t="s">
        <v>388</v>
      </c>
      <c r="L24" s="54" t="s">
        <v>388</v>
      </c>
      <c r="M24" s="54" t="s">
        <v>388</v>
      </c>
      <c r="N24" s="54" t="s">
        <v>388</v>
      </c>
      <c r="O24" s="54" t="s">
        <v>388</v>
      </c>
      <c r="P24" s="54" t="s">
        <v>388</v>
      </c>
    </row>
    <row r="25" spans="1:16" ht="39.75" customHeight="1">
      <c r="A25" s="26" t="str">
        <f>форма_1!A24</f>
        <v>1.3.1.</v>
      </c>
      <c r="B25" s="380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5" s="381"/>
      <c r="D25" s="25" t="str">
        <f>форма_1!C24</f>
        <v>Г</v>
      </c>
      <c r="E25" s="54" t="s">
        <v>388</v>
      </c>
      <c r="F25" s="54" t="s">
        <v>388</v>
      </c>
      <c r="G25" s="54" t="s">
        <v>388</v>
      </c>
      <c r="H25" s="54" t="s">
        <v>388</v>
      </c>
      <c r="I25" s="54" t="s">
        <v>388</v>
      </c>
      <c r="J25" s="54" t="s">
        <v>388</v>
      </c>
      <c r="K25" s="54" t="s">
        <v>388</v>
      </c>
      <c r="L25" s="54" t="s">
        <v>388</v>
      </c>
      <c r="M25" s="54" t="s">
        <v>388</v>
      </c>
      <c r="N25" s="54" t="s">
        <v>388</v>
      </c>
      <c r="O25" s="54" t="s">
        <v>388</v>
      </c>
      <c r="P25" s="54" t="s">
        <v>388</v>
      </c>
    </row>
    <row r="26" spans="1:16" s="162" customFormat="1" ht="33" customHeight="1">
      <c r="A26" s="25" t="str">
        <f>форма_1!A25</f>
        <v>1.3.1.1.</v>
      </c>
      <c r="B26" s="378" t="str">
        <f>форма_1!B25</f>
        <v>Увеличение мощности КТПН на ВДЭС с. Головнино, о.Кунашир</v>
      </c>
      <c r="C26" s="379"/>
      <c r="D26" s="25" t="str">
        <f>форма_1!C25</f>
        <v>I_4KG_KTP_VDES</v>
      </c>
      <c r="E26" s="174" t="s">
        <v>388</v>
      </c>
      <c r="F26" s="174" t="s">
        <v>388</v>
      </c>
      <c r="G26" s="174" t="s">
        <v>388</v>
      </c>
      <c r="H26" s="174" t="s">
        <v>388</v>
      </c>
      <c r="I26" s="174" t="s">
        <v>388</v>
      </c>
      <c r="J26" s="174" t="s">
        <v>388</v>
      </c>
      <c r="K26" s="174" t="s">
        <v>388</v>
      </c>
      <c r="L26" s="174" t="s">
        <v>388</v>
      </c>
      <c r="M26" s="174" t="s">
        <v>388</v>
      </c>
      <c r="N26" s="174" t="s">
        <v>388</v>
      </c>
      <c r="O26" s="174" t="s">
        <v>388</v>
      </c>
      <c r="P26" s="174" t="s">
        <v>388</v>
      </c>
    </row>
    <row r="27" spans="1:16" ht="45" customHeight="1">
      <c r="A27" s="26" t="str">
        <f>форма_1!A26</f>
        <v>1.5.</v>
      </c>
      <c r="B27" s="380" t="str">
        <f>форма_1!B26</f>
        <v>Новое строительство, всего, в том числе:</v>
      </c>
      <c r="C27" s="381"/>
      <c r="D27" s="25" t="str">
        <f>форма_1!C26</f>
        <v>Г</v>
      </c>
      <c r="E27" s="175" t="s">
        <v>388</v>
      </c>
      <c r="F27" s="175" t="s">
        <v>388</v>
      </c>
      <c r="G27" s="175" t="s">
        <v>388</v>
      </c>
      <c r="H27" s="175" t="s">
        <v>388</v>
      </c>
      <c r="I27" s="175" t="s">
        <v>388</v>
      </c>
      <c r="J27" s="175" t="s">
        <v>388</v>
      </c>
      <c r="K27" s="175" t="s">
        <v>388</v>
      </c>
      <c r="L27" s="175" t="s">
        <v>388</v>
      </c>
      <c r="M27" s="175" t="s">
        <v>388</v>
      </c>
      <c r="N27" s="175" t="s">
        <v>388</v>
      </c>
      <c r="O27" s="175" t="s">
        <v>388</v>
      </c>
      <c r="P27" s="175" t="s">
        <v>388</v>
      </c>
    </row>
    <row r="28" spans="1:16" ht="46.5" customHeight="1">
      <c r="A28" s="26" t="str">
        <f>форма_1!A27</f>
        <v>1.5.1.</v>
      </c>
      <c r="B28" s="380" t="str">
        <f>форма_1!B27</f>
        <v>Новое строительство объектов по производству электрической энергии, всего, в том числе:</v>
      </c>
      <c r="C28" s="381"/>
      <c r="D28" s="25" t="str">
        <f>форма_1!C27</f>
        <v>Г</v>
      </c>
      <c r="E28" s="175" t="s">
        <v>388</v>
      </c>
      <c r="F28" s="175" t="s">
        <v>388</v>
      </c>
      <c r="G28" s="175" t="s">
        <v>388</v>
      </c>
      <c r="H28" s="175" t="s">
        <v>388</v>
      </c>
      <c r="I28" s="175" t="s">
        <v>388</v>
      </c>
      <c r="J28" s="175" t="s">
        <v>388</v>
      </c>
      <c r="K28" s="175" t="s">
        <v>388</v>
      </c>
      <c r="L28" s="175" t="s">
        <v>388</v>
      </c>
      <c r="M28" s="175" t="s">
        <v>388</v>
      </c>
      <c r="N28" s="175" t="s">
        <v>388</v>
      </c>
      <c r="O28" s="175" t="s">
        <v>388</v>
      </c>
      <c r="P28" s="175" t="s">
        <v>388</v>
      </c>
    </row>
    <row r="29" spans="1:16" s="162" customFormat="1" ht="32.25" customHeight="1">
      <c r="A29" s="25" t="str">
        <f>форма_1!A28</f>
        <v>1.5.1.1.</v>
      </c>
      <c r="B29" s="378" t="str">
        <f>форма_1!B28</f>
        <v>Строительство дизельной электростанции в с. Крабозаводское, о. Шикотан</v>
      </c>
      <c r="C29" s="379"/>
      <c r="D29" s="25" t="str">
        <f>форма_1!C28</f>
        <v>  I_1SHK_DGS</v>
      </c>
      <c r="E29" s="175" t="s">
        <v>388</v>
      </c>
      <c r="F29" s="175" t="s">
        <v>388</v>
      </c>
      <c r="G29" s="175" t="s">
        <v>388</v>
      </c>
      <c r="H29" s="175" t="s">
        <v>388</v>
      </c>
      <c r="I29" s="175" t="s">
        <v>388</v>
      </c>
      <c r="J29" s="175" t="s">
        <v>388</v>
      </c>
      <c r="K29" s="175" t="s">
        <v>388</v>
      </c>
      <c r="L29" s="175" t="s">
        <v>388</v>
      </c>
      <c r="M29" s="175" t="s">
        <v>388</v>
      </c>
      <c r="N29" s="175" t="s">
        <v>388</v>
      </c>
      <c r="O29" s="175" t="s">
        <v>388</v>
      </c>
      <c r="P29" s="175" t="s">
        <v>388</v>
      </c>
    </row>
    <row r="30" spans="1:16" ht="22.5" customHeight="1">
      <c r="A30" s="26" t="str">
        <f>форма_1!A29</f>
        <v>2</v>
      </c>
      <c r="B30" s="380" t="str">
        <f>форма_1!B29</f>
        <v>Всего по МО "Курильский городской округ"Сахалинская область, о. Итуруп, с. Китовое, с. Рейдово</v>
      </c>
      <c r="C30" s="381"/>
      <c r="D30" s="25" t="str">
        <f>форма_1!C29</f>
        <v>Г</v>
      </c>
      <c r="E30" s="175" t="s">
        <v>388</v>
      </c>
      <c r="F30" s="175" t="s">
        <v>388</v>
      </c>
      <c r="G30" s="175" t="s">
        <v>388</v>
      </c>
      <c r="H30" s="175" t="s">
        <v>388</v>
      </c>
      <c r="I30" s="175" t="s">
        <v>388</v>
      </c>
      <c r="J30" s="175" t="s">
        <v>388</v>
      </c>
      <c r="K30" s="175" t="s">
        <v>388</v>
      </c>
      <c r="L30" s="175" t="s">
        <v>388</v>
      </c>
      <c r="M30" s="175" t="s">
        <v>388</v>
      </c>
      <c r="N30" s="175" t="s">
        <v>388</v>
      </c>
      <c r="O30" s="175" t="s">
        <v>388</v>
      </c>
      <c r="P30" s="175" t="s">
        <v>388</v>
      </c>
    </row>
    <row r="31" spans="1:16" s="162" customFormat="1" ht="27.75" customHeight="1">
      <c r="A31" s="26" t="str">
        <f>форма_1!A30</f>
        <v>2.2. </v>
      </c>
      <c r="B31" s="380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31" s="381"/>
      <c r="D31" s="25" t="str">
        <f>форма_1!C30</f>
        <v>Г</v>
      </c>
      <c r="E31" s="175" t="s">
        <v>388</v>
      </c>
      <c r="F31" s="175" t="s">
        <v>388</v>
      </c>
      <c r="G31" s="175" t="s">
        <v>388</v>
      </c>
      <c r="H31" s="175" t="s">
        <v>388</v>
      </c>
      <c r="I31" s="175" t="s">
        <v>388</v>
      </c>
      <c r="J31" s="175" t="s">
        <v>388</v>
      </c>
      <c r="K31" s="175" t="s">
        <v>388</v>
      </c>
      <c r="L31" s="175" t="s">
        <v>388</v>
      </c>
      <c r="M31" s="175" t="s">
        <v>388</v>
      </c>
      <c r="N31" s="175" t="s">
        <v>388</v>
      </c>
      <c r="O31" s="175" t="s">
        <v>388</v>
      </c>
      <c r="P31" s="175" t="s">
        <v>388</v>
      </c>
    </row>
    <row r="32" spans="1:16" s="162" customFormat="1" ht="21.75" customHeight="1">
      <c r="A32" s="26" t="str">
        <f>форма_1!A31</f>
        <v>2.3.</v>
      </c>
      <c r="B32" s="380" t="str">
        <f>форма_1!B31</f>
        <v>Модернизация, техническое перевооружение, всего, в том числе:</v>
      </c>
      <c r="C32" s="381"/>
      <c r="D32" s="25" t="str">
        <f>форма_1!C31</f>
        <v>Г</v>
      </c>
      <c r="E32" s="175" t="s">
        <v>388</v>
      </c>
      <c r="F32" s="175" t="s">
        <v>388</v>
      </c>
      <c r="G32" s="175" t="s">
        <v>388</v>
      </c>
      <c r="H32" s="175" t="s">
        <v>388</v>
      </c>
      <c r="I32" s="175" t="s">
        <v>388</v>
      </c>
      <c r="J32" s="175" t="s">
        <v>388</v>
      </c>
      <c r="K32" s="175" t="s">
        <v>388</v>
      </c>
      <c r="L32" s="175" t="s">
        <v>388</v>
      </c>
      <c r="M32" s="175" t="s">
        <v>388</v>
      </c>
      <c r="N32" s="175" t="s">
        <v>388</v>
      </c>
      <c r="O32" s="175" t="s">
        <v>388</v>
      </c>
      <c r="P32" s="175" t="s">
        <v>388</v>
      </c>
    </row>
    <row r="33" spans="1:16" s="162" customFormat="1" ht="25.5" customHeight="1">
      <c r="A33" s="26" t="str">
        <f>форма_1!A32</f>
        <v>2.3.1</v>
      </c>
      <c r="B33" s="380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33" s="381"/>
      <c r="D33" s="25" t="str">
        <f>форма_1!C32</f>
        <v>Г</v>
      </c>
      <c r="E33" s="175" t="s">
        <v>388</v>
      </c>
      <c r="F33" s="175" t="s">
        <v>388</v>
      </c>
      <c r="G33" s="175" t="s">
        <v>388</v>
      </c>
      <c r="H33" s="175" t="s">
        <v>388</v>
      </c>
      <c r="I33" s="175" t="s">
        <v>388</v>
      </c>
      <c r="J33" s="175" t="s">
        <v>388</v>
      </c>
      <c r="K33" s="175" t="s">
        <v>388</v>
      </c>
      <c r="L33" s="175" t="s">
        <v>388</v>
      </c>
      <c r="M33" s="175" t="s">
        <v>388</v>
      </c>
      <c r="N33" s="175" t="s">
        <v>388</v>
      </c>
      <c r="O33" s="175" t="s">
        <v>388</v>
      </c>
      <c r="P33" s="175" t="s">
        <v>388</v>
      </c>
    </row>
    <row r="34" spans="1:16" s="162" customFormat="1" ht="48" customHeight="1">
      <c r="A34" s="25" t="str">
        <f>форма_1!A33</f>
        <v> 2.3.1.1</v>
      </c>
      <c r="B34" s="378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4" s="379"/>
      <c r="D34" s="25" t="str">
        <f>форма_1!C33</f>
        <v>I_1ITK_DGU</v>
      </c>
      <c r="E34" s="175" t="s">
        <v>388</v>
      </c>
      <c r="F34" s="175" t="s">
        <v>388</v>
      </c>
      <c r="G34" s="175" t="s">
        <v>388</v>
      </c>
      <c r="H34" s="175" t="s">
        <v>388</v>
      </c>
      <c r="I34" s="175" t="s">
        <v>388</v>
      </c>
      <c r="J34" s="175" t="s">
        <v>388</v>
      </c>
      <c r="K34" s="175" t="s">
        <v>388</v>
      </c>
      <c r="L34" s="175" t="s">
        <v>388</v>
      </c>
      <c r="M34" s="175" t="s">
        <v>388</v>
      </c>
      <c r="N34" s="175" t="s">
        <v>388</v>
      </c>
      <c r="O34" s="175" t="s">
        <v>388</v>
      </c>
      <c r="P34" s="175" t="s">
        <v>388</v>
      </c>
    </row>
    <row r="35" spans="1:16" ht="24" customHeight="1">
      <c r="A35" s="26" t="str">
        <f>форма_1!A34</f>
        <v>2.3.4.</v>
      </c>
      <c r="B35" s="380" t="str">
        <f>форма_1!B34</f>
        <v>Модернизация, техническое перевооружение прочих объектов основных средств, всего, в том числе</v>
      </c>
      <c r="C35" s="381"/>
      <c r="D35" s="25" t="str">
        <f>форма_1!C34</f>
        <v>Г</v>
      </c>
      <c r="E35" s="175" t="s">
        <v>388</v>
      </c>
      <c r="F35" s="175" t="s">
        <v>388</v>
      </c>
      <c r="G35" s="175" t="s">
        <v>388</v>
      </c>
      <c r="H35" s="175" t="s">
        <v>388</v>
      </c>
      <c r="I35" s="175" t="s">
        <v>388</v>
      </c>
      <c r="J35" s="175" t="s">
        <v>388</v>
      </c>
      <c r="K35" s="175" t="s">
        <v>388</v>
      </c>
      <c r="L35" s="175" t="s">
        <v>388</v>
      </c>
      <c r="M35" s="175" t="s">
        <v>388</v>
      </c>
      <c r="N35" s="175" t="s">
        <v>388</v>
      </c>
      <c r="O35" s="175" t="s">
        <v>388</v>
      </c>
      <c r="P35" s="175" t="s">
        <v>388</v>
      </c>
    </row>
    <row r="36" spans="1:16" s="162" customFormat="1" ht="33.75" customHeight="1">
      <c r="A36" s="25" t="str">
        <f>форма_1!A35</f>
        <v>2.3.4.1.</v>
      </c>
      <c r="B36" s="378" t="str">
        <f>форма_1!B35</f>
        <v>Модернизация системы электроснабжения о. Итуруп</v>
      </c>
      <c r="C36" s="379"/>
      <c r="D36" s="25" t="str">
        <f>форма_1!C35</f>
        <v>K_3IKR_MES</v>
      </c>
      <c r="E36" s="175" t="s">
        <v>388</v>
      </c>
      <c r="F36" s="175" t="s">
        <v>388</v>
      </c>
      <c r="G36" s="175" t="s">
        <v>388</v>
      </c>
      <c r="H36" s="175" t="s">
        <v>388</v>
      </c>
      <c r="I36" s="175" t="s">
        <v>388</v>
      </c>
      <c r="J36" s="175" t="s">
        <v>388</v>
      </c>
      <c r="K36" s="175" t="s">
        <v>388</v>
      </c>
      <c r="L36" s="175" t="s">
        <v>388</v>
      </c>
      <c r="M36" s="175" t="s">
        <v>388</v>
      </c>
      <c r="N36" s="175" t="s">
        <v>388</v>
      </c>
      <c r="O36" s="175" t="s">
        <v>388</v>
      </c>
      <c r="P36" s="175" t="s">
        <v>388</v>
      </c>
    </row>
    <row r="37" spans="1:16" s="162" customFormat="1" ht="56.25" customHeight="1">
      <c r="A37" s="26" t="str">
        <f>форма_1!A36</f>
        <v>2.3.5.</v>
      </c>
      <c r="B37" s="380" t="str">
        <f>форма_1!B36</f>
        <v>Новое строительство, всего, в том числе:</v>
      </c>
      <c r="C37" s="381"/>
      <c r="D37" s="25" t="str">
        <f>форма_1!C36</f>
        <v>Г</v>
      </c>
      <c r="E37" s="175" t="s">
        <v>388</v>
      </c>
      <c r="F37" s="175" t="s">
        <v>388</v>
      </c>
      <c r="G37" s="175" t="s">
        <v>388</v>
      </c>
      <c r="H37" s="175" t="s">
        <v>388</v>
      </c>
      <c r="I37" s="175" t="s">
        <v>388</v>
      </c>
      <c r="J37" s="175" t="s">
        <v>388</v>
      </c>
      <c r="K37" s="175" t="s">
        <v>388</v>
      </c>
      <c r="L37" s="175" t="s">
        <v>388</v>
      </c>
      <c r="M37" s="175" t="s">
        <v>388</v>
      </c>
      <c r="N37" s="175" t="s">
        <v>388</v>
      </c>
      <c r="O37" s="175" t="s">
        <v>388</v>
      </c>
      <c r="P37" s="175" t="s">
        <v>388</v>
      </c>
    </row>
    <row r="38" spans="1:16" ht="46.5" customHeight="1">
      <c r="A38" s="287" t="str">
        <f>форма_1!A37</f>
        <v>2.3.5.1.</v>
      </c>
      <c r="B38" s="392" t="str">
        <f>форма_1!B37</f>
        <v>Новое строительство объектов по производству электрической энергии, всего, в том числе:</v>
      </c>
      <c r="C38" s="393"/>
      <c r="D38" s="187" t="str">
        <f>форма_1!C37</f>
        <v>Г</v>
      </c>
      <c r="E38" s="255" t="s">
        <v>388</v>
      </c>
      <c r="F38" s="255" t="s">
        <v>388</v>
      </c>
      <c r="G38" s="255" t="s">
        <v>388</v>
      </c>
      <c r="H38" s="255" t="s">
        <v>388</v>
      </c>
      <c r="I38" s="255" t="s">
        <v>388</v>
      </c>
      <c r="J38" s="255" t="s">
        <v>388</v>
      </c>
      <c r="K38" s="255" t="s">
        <v>388</v>
      </c>
      <c r="L38" s="255" t="s">
        <v>388</v>
      </c>
      <c r="M38" s="255" t="s">
        <v>388</v>
      </c>
      <c r="N38" s="255" t="s">
        <v>388</v>
      </c>
      <c r="O38" s="255" t="s">
        <v>388</v>
      </c>
      <c r="P38" s="255" t="s">
        <v>388</v>
      </c>
    </row>
    <row r="39" spans="1:16" s="162" customFormat="1" ht="54.75" customHeight="1">
      <c r="A39" s="256" t="str">
        <f>форма_1!A38</f>
        <v>2.3.5.1.</v>
      </c>
      <c r="B39" s="394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9" s="394"/>
      <c r="D39" s="256" t="str">
        <f>форма_1!C38</f>
        <v>K_6IR_SES</v>
      </c>
      <c r="E39" s="175" t="s">
        <v>388</v>
      </c>
      <c r="F39" s="175" t="s">
        <v>388</v>
      </c>
      <c r="G39" s="175" t="s">
        <v>388</v>
      </c>
      <c r="H39" s="175" t="s">
        <v>388</v>
      </c>
      <c r="I39" s="175" t="s">
        <v>388</v>
      </c>
      <c r="J39" s="175" t="s">
        <v>388</v>
      </c>
      <c r="K39" s="175" t="s">
        <v>388</v>
      </c>
      <c r="L39" s="175" t="s">
        <v>388</v>
      </c>
      <c r="M39" s="175" t="s">
        <v>388</v>
      </c>
      <c r="N39" s="175" t="s">
        <v>388</v>
      </c>
      <c r="O39" s="175" t="s">
        <v>388</v>
      </c>
      <c r="P39" s="175" t="s">
        <v>388</v>
      </c>
    </row>
  </sheetData>
  <sheetProtection selectLockedCells="1" selectUnlockedCells="1"/>
  <mergeCells count="44">
    <mergeCell ref="B38:C38"/>
    <mergeCell ref="B39:C39"/>
    <mergeCell ref="B23:C23"/>
    <mergeCell ref="B21:C21"/>
    <mergeCell ref="B17:C17"/>
    <mergeCell ref="B24:C24"/>
    <mergeCell ref="B20:C20"/>
    <mergeCell ref="B27:C27"/>
    <mergeCell ref="B28:C28"/>
    <mergeCell ref="B33:C33"/>
    <mergeCell ref="G17:I17"/>
    <mergeCell ref="B22:C22"/>
    <mergeCell ref="J17:K17"/>
    <mergeCell ref="N17:O17"/>
    <mergeCell ref="B26:C26"/>
    <mergeCell ref="B25:C25"/>
    <mergeCell ref="B18:C18"/>
    <mergeCell ref="B19:C19"/>
    <mergeCell ref="E14:O14"/>
    <mergeCell ref="P14:P16"/>
    <mergeCell ref="E15:I15"/>
    <mergeCell ref="J15:M15"/>
    <mergeCell ref="N15:O15"/>
    <mergeCell ref="G16:I16"/>
    <mergeCell ref="J16:K16"/>
    <mergeCell ref="N16:O16"/>
    <mergeCell ref="C12:N12"/>
    <mergeCell ref="A14:A16"/>
    <mergeCell ref="O1:P1"/>
    <mergeCell ref="A3:O3"/>
    <mergeCell ref="G5:L5"/>
    <mergeCell ref="G6:J6"/>
    <mergeCell ref="H10:M10"/>
    <mergeCell ref="C11:N11"/>
    <mergeCell ref="B14:C16"/>
    <mergeCell ref="D14:D16"/>
    <mergeCell ref="B29:C29"/>
    <mergeCell ref="B34:C34"/>
    <mergeCell ref="B35:C35"/>
    <mergeCell ref="B36:C36"/>
    <mergeCell ref="B37:C37"/>
    <mergeCell ref="B30:C30"/>
    <mergeCell ref="B31:C31"/>
    <mergeCell ref="B32:C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9.125" style="57" customWidth="1"/>
    <col min="2" max="2" width="16.00390625" style="57" customWidth="1"/>
    <col min="3" max="16384" width="9.125" style="57" customWidth="1"/>
  </cols>
  <sheetData>
    <row r="1" spans="1:19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336" t="s">
        <v>209</v>
      </c>
      <c r="R1" s="336"/>
      <c r="S1" s="336"/>
    </row>
    <row r="2" spans="1:19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.75" customHeight="1">
      <c r="A3" s="325" t="s">
        <v>210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5"/>
    </row>
    <row r="4" spans="1:19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4.25" customHeight="1">
      <c r="A5" s="5"/>
      <c r="B5" s="5"/>
      <c r="C5" s="5"/>
      <c r="D5" s="5"/>
      <c r="E5" s="5"/>
      <c r="F5" s="5"/>
      <c r="G5" s="5"/>
      <c r="H5" s="17" t="s">
        <v>2</v>
      </c>
      <c r="I5" s="344" t="str">
        <f>форма_1!M5</f>
        <v>Общество с ограниченной ответственностью "ДальЭнергоИнвест"</v>
      </c>
      <c r="J5" s="344"/>
      <c r="K5" s="344"/>
      <c r="L5" s="344"/>
      <c r="M5" s="344"/>
      <c r="N5" s="344"/>
      <c r="O5" s="344"/>
      <c r="P5" s="5"/>
      <c r="Q5" s="5"/>
      <c r="R5" s="16"/>
      <c r="S5" s="5"/>
    </row>
    <row r="6" spans="1:19" ht="18.75" customHeight="1">
      <c r="A6" s="5"/>
      <c r="B6" s="5"/>
      <c r="C6" s="5"/>
      <c r="D6" s="5"/>
      <c r="E6" s="5"/>
      <c r="F6" s="5"/>
      <c r="G6" s="20"/>
      <c r="H6" s="5"/>
      <c r="I6" s="329" t="s">
        <v>4</v>
      </c>
      <c r="J6" s="329"/>
      <c r="K6" s="329"/>
      <c r="L6" s="329"/>
      <c r="M6" s="329"/>
      <c r="N6" s="5"/>
      <c r="O6" s="5"/>
      <c r="P6" s="5"/>
      <c r="Q6" s="5"/>
      <c r="R6" s="20"/>
      <c r="S6" s="5"/>
    </row>
    <row r="7" spans="1:19" ht="11.25" customHeight="1">
      <c r="A7" s="5"/>
      <c r="B7" s="5"/>
      <c r="C7" s="5"/>
      <c r="D7" s="5"/>
      <c r="E7" s="5"/>
      <c r="F7" s="5"/>
      <c r="G7" s="20"/>
      <c r="H7" s="18"/>
      <c r="I7" s="18"/>
      <c r="J7" s="18"/>
      <c r="K7" s="18"/>
      <c r="L7" s="18"/>
      <c r="M7" s="5"/>
      <c r="N7" s="5"/>
      <c r="O7" s="5"/>
      <c r="P7" s="5"/>
      <c r="Q7" s="5"/>
      <c r="R7" s="20"/>
      <c r="S7" s="5"/>
    </row>
    <row r="8" spans="1:19" ht="16.5" customHeight="1">
      <c r="A8" s="5"/>
      <c r="B8" s="5"/>
      <c r="C8" s="5"/>
      <c r="D8" s="5"/>
      <c r="E8" s="5"/>
      <c r="F8" s="5"/>
      <c r="G8" s="20"/>
      <c r="H8" s="20"/>
      <c r="I8" s="5"/>
      <c r="J8" s="19" t="s">
        <v>5</v>
      </c>
      <c r="K8" s="4" t="str">
        <f>форма_1!O8</f>
        <v>2020</v>
      </c>
      <c r="L8" s="16" t="s">
        <v>6</v>
      </c>
      <c r="M8" s="16"/>
      <c r="N8" s="16"/>
      <c r="O8" s="16"/>
      <c r="P8" s="16"/>
      <c r="Q8" s="16"/>
      <c r="R8" s="16"/>
      <c r="S8" s="5"/>
    </row>
    <row r="9" spans="1:19" ht="21.75" customHeight="1">
      <c r="A9" s="5"/>
      <c r="B9" s="5"/>
      <c r="C9" s="5"/>
      <c r="D9" s="5"/>
      <c r="E9" s="5"/>
      <c r="F9" s="5"/>
      <c r="G9" s="20"/>
      <c r="H9" s="20"/>
      <c r="I9" s="20"/>
      <c r="J9" s="20"/>
      <c r="K9" s="5"/>
      <c r="L9" s="16"/>
      <c r="M9" s="16"/>
      <c r="N9" s="16"/>
      <c r="O9" s="16"/>
      <c r="P9" s="16"/>
      <c r="Q9" s="16"/>
      <c r="R9" s="16"/>
      <c r="S9" s="5"/>
    </row>
    <row r="10" spans="1:19" ht="195.75" customHeight="1">
      <c r="A10" s="125" t="s">
        <v>9</v>
      </c>
      <c r="B10" s="125" t="s">
        <v>61</v>
      </c>
      <c r="C10" s="125" t="s">
        <v>11</v>
      </c>
      <c r="D10" s="125" t="s">
        <v>211</v>
      </c>
      <c r="E10" s="125" t="s">
        <v>212</v>
      </c>
      <c r="F10" s="125" t="s">
        <v>213</v>
      </c>
      <c r="G10" s="125" t="s">
        <v>214</v>
      </c>
      <c r="H10" s="125" t="s">
        <v>215</v>
      </c>
      <c r="I10" s="125" t="s">
        <v>216</v>
      </c>
      <c r="J10" s="361" t="s">
        <v>217</v>
      </c>
      <c r="K10" s="361"/>
      <c r="L10" s="125" t="s">
        <v>218</v>
      </c>
      <c r="M10" s="125" t="s">
        <v>219</v>
      </c>
      <c r="N10" s="125" t="s">
        <v>220</v>
      </c>
      <c r="O10" s="125" t="s">
        <v>221</v>
      </c>
      <c r="P10" s="125" t="s">
        <v>222</v>
      </c>
      <c r="Q10" s="125" t="s">
        <v>223</v>
      </c>
      <c r="R10" s="125" t="s">
        <v>224</v>
      </c>
      <c r="S10" s="125" t="s">
        <v>225</v>
      </c>
    </row>
    <row r="11" spans="1:19" ht="12.75">
      <c r="A11" s="168">
        <v>1</v>
      </c>
      <c r="B11" s="168">
        <v>2</v>
      </c>
      <c r="C11" s="168">
        <v>3</v>
      </c>
      <c r="D11" s="168">
        <v>4</v>
      </c>
      <c r="E11" s="168">
        <v>5</v>
      </c>
      <c r="F11" s="113" t="s">
        <v>143</v>
      </c>
      <c r="G11" s="113" t="s">
        <v>144</v>
      </c>
      <c r="H11" s="113" t="s">
        <v>145</v>
      </c>
      <c r="I11" s="113" t="s">
        <v>105</v>
      </c>
      <c r="J11" s="396" t="s">
        <v>146</v>
      </c>
      <c r="K11" s="396"/>
      <c r="L11" s="113" t="s">
        <v>147</v>
      </c>
      <c r="M11" s="113" t="s">
        <v>226</v>
      </c>
      <c r="N11" s="113" t="s">
        <v>227</v>
      </c>
      <c r="O11" s="113" t="s">
        <v>228</v>
      </c>
      <c r="P11" s="113" t="s">
        <v>229</v>
      </c>
      <c r="Q11" s="113" t="s">
        <v>230</v>
      </c>
      <c r="R11" s="113" t="s">
        <v>231</v>
      </c>
      <c r="S11" s="168">
        <v>18</v>
      </c>
    </row>
    <row r="12" spans="1:19" ht="99.75" customHeight="1">
      <c r="A12" s="165">
        <f>форма_1!A17</f>
        <v>0</v>
      </c>
      <c r="B12" s="177" t="str">
        <f>форма_1!B17</f>
        <v>ВСЕГО по инвестиционной программе ООО "ДальЭнергоИнвест"</v>
      </c>
      <c r="C12" s="168" t="str">
        <f>форма_1!C17</f>
        <v>Г</v>
      </c>
      <c r="D12" s="168" t="s">
        <v>232</v>
      </c>
      <c r="E12" s="125" t="s">
        <v>233</v>
      </c>
      <c r="F12" s="178" t="s">
        <v>234</v>
      </c>
      <c r="G12" s="178" t="s">
        <v>235</v>
      </c>
      <c r="H12" s="113" t="s">
        <v>106</v>
      </c>
      <c r="I12" s="113" t="s">
        <v>106</v>
      </c>
      <c r="J12" s="396" t="s">
        <v>106</v>
      </c>
      <c r="K12" s="396"/>
      <c r="L12" s="113" t="s">
        <v>106</v>
      </c>
      <c r="M12" s="113" t="s">
        <v>106</v>
      </c>
      <c r="N12" s="113" t="s">
        <v>106</v>
      </c>
      <c r="O12" s="113" t="s">
        <v>106</v>
      </c>
      <c r="P12" s="113" t="s">
        <v>106</v>
      </c>
      <c r="Q12" s="113" t="s">
        <v>106</v>
      </c>
      <c r="R12" s="113" t="s">
        <v>106</v>
      </c>
      <c r="S12" s="113" t="s">
        <v>106</v>
      </c>
    </row>
    <row r="13" spans="1:19" ht="120" customHeight="1">
      <c r="A13" s="165" t="str">
        <f>форма_1!A18</f>
        <v>0.2.</v>
      </c>
      <c r="B13" s="177" t="str">
        <f>форма_1!B18</f>
        <v>Реконструкция, всего</v>
      </c>
      <c r="C13" s="168" t="str">
        <f>форма_1!C18</f>
        <v>Г</v>
      </c>
      <c r="D13" s="168" t="s">
        <v>232</v>
      </c>
      <c r="E13" s="125" t="s">
        <v>233</v>
      </c>
      <c r="F13" s="178" t="s">
        <v>234</v>
      </c>
      <c r="G13" s="178" t="s">
        <v>235</v>
      </c>
      <c r="H13" s="113" t="s">
        <v>106</v>
      </c>
      <c r="I13" s="113" t="s">
        <v>106</v>
      </c>
      <c r="J13" s="396" t="s">
        <v>106</v>
      </c>
      <c r="K13" s="396"/>
      <c r="L13" s="113" t="s">
        <v>106</v>
      </c>
      <c r="M13" s="113" t="s">
        <v>106</v>
      </c>
      <c r="N13" s="113" t="s">
        <v>106</v>
      </c>
      <c r="O13" s="113" t="s">
        <v>106</v>
      </c>
      <c r="P13" s="113" t="s">
        <v>106</v>
      </c>
      <c r="Q13" s="113" t="s">
        <v>106</v>
      </c>
      <c r="R13" s="113" t="s">
        <v>106</v>
      </c>
      <c r="S13" s="113" t="s">
        <v>106</v>
      </c>
    </row>
    <row r="14" spans="1:19" ht="119.25" customHeight="1">
      <c r="A14" s="165" t="str">
        <f>форма_1!A19</f>
        <v>0.3.</v>
      </c>
      <c r="B14" s="177" t="str">
        <f>форма_1!B19</f>
        <v>Модернизация, техническое перевооружение, всего</v>
      </c>
      <c r="C14" s="168" t="str">
        <f>форма_1!C19</f>
        <v>Г</v>
      </c>
      <c r="D14" s="168" t="s">
        <v>232</v>
      </c>
      <c r="E14" s="125" t="s">
        <v>233</v>
      </c>
      <c r="F14" s="178" t="s">
        <v>234</v>
      </c>
      <c r="G14" s="178" t="s">
        <v>235</v>
      </c>
      <c r="H14" s="180" t="s">
        <v>236</v>
      </c>
      <c r="I14" s="180" t="s">
        <v>236</v>
      </c>
      <c r="J14" s="398" t="s">
        <v>236</v>
      </c>
      <c r="K14" s="398"/>
      <c r="L14" s="113" t="s">
        <v>388</v>
      </c>
      <c r="M14" s="113" t="s">
        <v>388</v>
      </c>
      <c r="N14" s="180" t="s">
        <v>238</v>
      </c>
      <c r="O14" s="180" t="s">
        <v>236</v>
      </c>
      <c r="P14" s="180" t="s">
        <v>36</v>
      </c>
      <c r="Q14" s="180" t="s">
        <v>36</v>
      </c>
      <c r="R14" s="180" t="s">
        <v>36</v>
      </c>
      <c r="S14" s="165" t="s">
        <v>36</v>
      </c>
    </row>
    <row r="15" spans="1:19" ht="39" customHeight="1">
      <c r="A15" s="165" t="str">
        <f>форма_1!A20</f>
        <v>0.5</v>
      </c>
      <c r="B15" s="177" t="str">
        <f>форма_1!B20</f>
        <v>Новое строительство, всего</v>
      </c>
      <c r="C15" s="168" t="str">
        <f>форма_1!C20</f>
        <v>Г</v>
      </c>
      <c r="D15" s="125" t="s">
        <v>232</v>
      </c>
      <c r="E15" s="125" t="s">
        <v>233</v>
      </c>
      <c r="F15" s="178" t="s">
        <v>234</v>
      </c>
      <c r="G15" s="178" t="s">
        <v>235</v>
      </c>
      <c r="H15" s="125" t="s">
        <v>236</v>
      </c>
      <c r="I15" s="125" t="s">
        <v>236</v>
      </c>
      <c r="J15" s="361" t="s">
        <v>236</v>
      </c>
      <c r="K15" s="361"/>
      <c r="L15" s="113" t="s">
        <v>388</v>
      </c>
      <c r="M15" s="113" t="s">
        <v>388</v>
      </c>
      <c r="N15" s="125" t="s">
        <v>238</v>
      </c>
      <c r="O15" s="125" t="s">
        <v>236</v>
      </c>
      <c r="P15" s="125" t="s">
        <v>36</v>
      </c>
      <c r="Q15" s="125" t="s">
        <v>36</v>
      </c>
      <c r="R15" s="125" t="s">
        <v>36</v>
      </c>
      <c r="S15" s="125" t="s">
        <v>36</v>
      </c>
    </row>
    <row r="16" spans="1:19" ht="63" customHeight="1">
      <c r="A16" s="165">
        <f>форма_1!A21</f>
        <v>1</v>
      </c>
      <c r="B16" s="177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16" s="168" t="str">
        <f>форма_1!C21</f>
        <v>Г</v>
      </c>
      <c r="D16" s="182" t="s">
        <v>232</v>
      </c>
      <c r="E16" s="183" t="s">
        <v>233</v>
      </c>
      <c r="F16" s="178" t="s">
        <v>234</v>
      </c>
      <c r="G16" s="178" t="s">
        <v>235</v>
      </c>
      <c r="H16" s="184" t="s">
        <v>106</v>
      </c>
      <c r="I16" s="184" t="s">
        <v>106</v>
      </c>
      <c r="J16" s="399" t="s">
        <v>106</v>
      </c>
      <c r="K16" s="399"/>
      <c r="L16" s="113" t="s">
        <v>388</v>
      </c>
      <c r="M16" s="113" t="s">
        <v>388</v>
      </c>
      <c r="N16" s="184" t="s">
        <v>106</v>
      </c>
      <c r="O16" s="184" t="s">
        <v>106</v>
      </c>
      <c r="P16" s="184" t="s">
        <v>106</v>
      </c>
      <c r="Q16" s="184" t="s">
        <v>106</v>
      </c>
      <c r="R16" s="184" t="s">
        <v>106</v>
      </c>
      <c r="S16" s="182">
        <v>0</v>
      </c>
    </row>
    <row r="17" spans="1:19" ht="105">
      <c r="A17" s="165" t="str">
        <f>форма_1!A22</f>
        <v>1.2.</v>
      </c>
      <c r="B17" s="177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17" s="168" t="str">
        <f>форма_1!C22</f>
        <v>Г</v>
      </c>
      <c r="D17" s="168" t="s">
        <v>232</v>
      </c>
      <c r="E17" s="181" t="s">
        <v>233</v>
      </c>
      <c r="F17" s="178" t="s">
        <v>234</v>
      </c>
      <c r="G17" s="178" t="s">
        <v>235</v>
      </c>
      <c r="H17" s="113" t="s">
        <v>236</v>
      </c>
      <c r="I17" s="113" t="s">
        <v>236</v>
      </c>
      <c r="J17" s="396" t="s">
        <v>236</v>
      </c>
      <c r="K17" s="396"/>
      <c r="L17" s="113" t="s">
        <v>388</v>
      </c>
      <c r="M17" s="113" t="s">
        <v>388</v>
      </c>
      <c r="N17" s="113" t="s">
        <v>536</v>
      </c>
      <c r="O17" s="113" t="s">
        <v>536</v>
      </c>
      <c r="P17" s="113" t="s">
        <v>36</v>
      </c>
      <c r="Q17" s="113" t="s">
        <v>236</v>
      </c>
      <c r="R17" s="113" t="s">
        <v>36</v>
      </c>
      <c r="S17" s="168" t="s">
        <v>236</v>
      </c>
    </row>
    <row r="18" spans="1:19" s="162" customFormat="1" ht="73.5">
      <c r="A18" s="165" t="str">
        <f>форма_1!A23</f>
        <v>1.3.</v>
      </c>
      <c r="B18" s="177" t="str">
        <f>форма_1!B23</f>
        <v>Модернизация, техническое перевооружение, всего</v>
      </c>
      <c r="C18" s="168" t="str">
        <f>форма_1!C23</f>
        <v>Г</v>
      </c>
      <c r="D18" s="168" t="s">
        <v>232</v>
      </c>
      <c r="E18" s="181" t="s">
        <v>233</v>
      </c>
      <c r="F18" s="179" t="s">
        <v>239</v>
      </c>
      <c r="G18" s="178" t="s">
        <v>240</v>
      </c>
      <c r="H18" s="113" t="s">
        <v>237</v>
      </c>
      <c r="I18" s="113" t="s">
        <v>237</v>
      </c>
      <c r="J18" s="396" t="s">
        <v>237</v>
      </c>
      <c r="K18" s="396"/>
      <c r="L18" s="113" t="s">
        <v>388</v>
      </c>
      <c r="M18" s="113" t="s">
        <v>388</v>
      </c>
      <c r="N18" s="113" t="s">
        <v>238</v>
      </c>
      <c r="O18" s="113" t="s">
        <v>36</v>
      </c>
      <c r="P18" s="113" t="s">
        <v>36</v>
      </c>
      <c r="Q18" s="113" t="s">
        <v>36</v>
      </c>
      <c r="R18" s="113" t="s">
        <v>36</v>
      </c>
      <c r="S18" s="168" t="s">
        <v>36</v>
      </c>
    </row>
    <row r="19" spans="1:19" ht="99.75" customHeight="1">
      <c r="A19" s="165" t="str">
        <f>форма_1!A24</f>
        <v>1.3.1.</v>
      </c>
      <c r="B19" s="177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19" s="168" t="str">
        <f>форма_1!C24</f>
        <v>Г</v>
      </c>
      <c r="D19" s="185" t="str">
        <f>D20</f>
        <v>ДВФО</v>
      </c>
      <c r="E19" s="185" t="str">
        <f>E20</f>
        <v>Сахалинская область</v>
      </c>
      <c r="F19" s="179" t="s">
        <v>239</v>
      </c>
      <c r="G19" s="178" t="s">
        <v>240</v>
      </c>
      <c r="H19" s="185">
        <v>0</v>
      </c>
      <c r="I19" s="185">
        <v>0</v>
      </c>
      <c r="J19" s="397">
        <v>0</v>
      </c>
      <c r="K19" s="397"/>
      <c r="L19" s="113" t="s">
        <v>388</v>
      </c>
      <c r="M19" s="113" t="s">
        <v>388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</row>
    <row r="20" spans="1:19" s="162" customFormat="1" ht="126" customHeight="1">
      <c r="A20" s="168" t="str">
        <f>форма_1!A25</f>
        <v>1.3.1.1.</v>
      </c>
      <c r="B20" s="264" t="str">
        <f>форма_1!B25</f>
        <v>Увеличение мощности КТПН на ВДЭС с. Головнино, о.Кунашир</v>
      </c>
      <c r="C20" s="168" t="str">
        <f>форма_1!C25</f>
        <v>I_4KG_KTP_VDES</v>
      </c>
      <c r="D20" s="168" t="s">
        <v>232</v>
      </c>
      <c r="E20" s="125" t="s">
        <v>233</v>
      </c>
      <c r="F20" s="179" t="s">
        <v>239</v>
      </c>
      <c r="G20" s="178" t="s">
        <v>240</v>
      </c>
      <c r="H20" s="113" t="s">
        <v>236</v>
      </c>
      <c r="I20" s="113" t="s">
        <v>236</v>
      </c>
      <c r="J20" s="396" t="s">
        <v>236</v>
      </c>
      <c r="K20" s="396"/>
      <c r="L20" s="113" t="s">
        <v>388</v>
      </c>
      <c r="M20" s="113" t="s">
        <v>388</v>
      </c>
      <c r="N20" s="113" t="s">
        <v>238</v>
      </c>
      <c r="O20" s="113" t="s">
        <v>236</v>
      </c>
      <c r="P20" s="113" t="s">
        <v>36</v>
      </c>
      <c r="Q20" s="113" t="s">
        <v>36</v>
      </c>
      <c r="R20" s="113" t="s">
        <v>36</v>
      </c>
      <c r="S20" s="168" t="s">
        <v>36</v>
      </c>
    </row>
    <row r="21" spans="1:19" s="162" customFormat="1" ht="73.5">
      <c r="A21" s="165" t="str">
        <f>форма_1!A26</f>
        <v>1.5.</v>
      </c>
      <c r="B21" s="177" t="str">
        <f>форма_1!B26</f>
        <v>Новое строительство, всего, в том числе:</v>
      </c>
      <c r="C21" s="168" t="str">
        <f>форма_1!C26</f>
        <v>Г</v>
      </c>
      <c r="D21" s="168" t="s">
        <v>232</v>
      </c>
      <c r="E21" s="125" t="s">
        <v>233</v>
      </c>
      <c r="F21" s="179" t="s">
        <v>239</v>
      </c>
      <c r="G21" s="178" t="s">
        <v>240</v>
      </c>
      <c r="H21" s="113" t="s">
        <v>236</v>
      </c>
      <c r="I21" s="113" t="s">
        <v>236</v>
      </c>
      <c r="J21" s="396" t="s">
        <v>236</v>
      </c>
      <c r="K21" s="396"/>
      <c r="L21" s="113" t="s">
        <v>388</v>
      </c>
      <c r="M21" s="113" t="s">
        <v>388</v>
      </c>
      <c r="N21" s="113" t="s">
        <v>238</v>
      </c>
      <c r="O21" s="113" t="s">
        <v>236</v>
      </c>
      <c r="P21" s="113" t="s">
        <v>36</v>
      </c>
      <c r="Q21" s="113" t="s">
        <v>36</v>
      </c>
      <c r="R21" s="113" t="s">
        <v>36</v>
      </c>
      <c r="S21" s="168" t="s">
        <v>36</v>
      </c>
    </row>
    <row r="22" spans="1:19" ht="73.5">
      <c r="A22" s="165" t="str">
        <f>форма_1!A27</f>
        <v>1.5.1.</v>
      </c>
      <c r="B22" s="177" t="str">
        <f>форма_1!B27</f>
        <v>Новое строительство объектов по производству электрической энергии, всего, в том числе:</v>
      </c>
      <c r="C22" s="168" t="str">
        <f>форма_1!C27</f>
        <v>Г</v>
      </c>
      <c r="D22" s="168" t="s">
        <v>232</v>
      </c>
      <c r="E22" s="125" t="s">
        <v>233</v>
      </c>
      <c r="F22" s="178" t="s">
        <v>241</v>
      </c>
      <c r="G22" s="178" t="s">
        <v>240</v>
      </c>
      <c r="H22" s="113" t="s">
        <v>236</v>
      </c>
      <c r="I22" s="113" t="s">
        <v>236</v>
      </c>
      <c r="J22" s="396" t="s">
        <v>236</v>
      </c>
      <c r="K22" s="396"/>
      <c r="L22" s="113" t="s">
        <v>388</v>
      </c>
      <c r="M22" s="113" t="s">
        <v>388</v>
      </c>
      <c r="N22" s="113" t="s">
        <v>238</v>
      </c>
      <c r="O22" s="113" t="s">
        <v>236</v>
      </c>
      <c r="P22" s="113" t="s">
        <v>36</v>
      </c>
      <c r="Q22" s="113" t="s">
        <v>36</v>
      </c>
      <c r="R22" s="113" t="s">
        <v>36</v>
      </c>
      <c r="S22" s="168" t="s">
        <v>36</v>
      </c>
    </row>
    <row r="23" spans="1:19" s="162" customFormat="1" ht="73.5">
      <c r="A23" s="168" t="str">
        <f>форма_1!A28</f>
        <v>1.5.1.1.</v>
      </c>
      <c r="B23" s="264" t="str">
        <f>форма_1!B28</f>
        <v>Строительство дизельной электростанции в с. Крабозаводское, о. Шикотан</v>
      </c>
      <c r="C23" s="168" t="str">
        <f>форма_1!C28</f>
        <v>  I_1SHK_DGS</v>
      </c>
      <c r="D23" s="168" t="s">
        <v>232</v>
      </c>
      <c r="E23" s="125" t="s">
        <v>233</v>
      </c>
      <c r="F23" s="178" t="s">
        <v>241</v>
      </c>
      <c r="G23" s="178" t="s">
        <v>240</v>
      </c>
      <c r="H23" s="113" t="s">
        <v>236</v>
      </c>
      <c r="I23" s="113" t="s">
        <v>236</v>
      </c>
      <c r="J23" s="396" t="s">
        <v>236</v>
      </c>
      <c r="K23" s="396"/>
      <c r="L23" s="113" t="s">
        <v>388</v>
      </c>
      <c r="M23" s="113" t="s">
        <v>388</v>
      </c>
      <c r="N23" s="113" t="s">
        <v>238</v>
      </c>
      <c r="O23" s="113" t="s">
        <v>236</v>
      </c>
      <c r="P23" s="113" t="s">
        <v>36</v>
      </c>
      <c r="Q23" s="113" t="s">
        <v>36</v>
      </c>
      <c r="R23" s="113" t="s">
        <v>36</v>
      </c>
      <c r="S23" s="168" t="s">
        <v>36</v>
      </c>
    </row>
    <row r="24" spans="1:19" ht="63">
      <c r="A24" s="165" t="str">
        <f>форма_1!A29</f>
        <v>2</v>
      </c>
      <c r="B24" s="177" t="str">
        <f>форма_1!B29</f>
        <v>Всего по МО "Курильский городской округ"Сахалинская область, о. Итуруп, с. Китовое, с. Рейдово</v>
      </c>
      <c r="C24" s="168" t="str">
        <f>форма_1!C29</f>
        <v>Г</v>
      </c>
      <c r="D24" s="168" t="s">
        <v>232</v>
      </c>
      <c r="E24" s="125" t="s">
        <v>233</v>
      </c>
      <c r="F24" s="178" t="s">
        <v>241</v>
      </c>
      <c r="G24" s="178" t="s">
        <v>242</v>
      </c>
      <c r="H24" s="113" t="s">
        <v>236</v>
      </c>
      <c r="I24" s="113" t="s">
        <v>236</v>
      </c>
      <c r="J24" s="396" t="s">
        <v>236</v>
      </c>
      <c r="K24" s="396"/>
      <c r="L24" s="113" t="s">
        <v>388</v>
      </c>
      <c r="M24" s="113" t="s">
        <v>388</v>
      </c>
      <c r="N24" s="113" t="s">
        <v>238</v>
      </c>
      <c r="O24" s="113" t="s">
        <v>236</v>
      </c>
      <c r="P24" s="113" t="s">
        <v>36</v>
      </c>
      <c r="Q24" s="113" t="s">
        <v>36</v>
      </c>
      <c r="R24" s="113" t="s">
        <v>36</v>
      </c>
      <c r="S24" s="168" t="s">
        <v>36</v>
      </c>
    </row>
    <row r="25" spans="1:19" s="162" customFormat="1" ht="49.5" customHeight="1">
      <c r="A25" s="165" t="str">
        <f>форма_1!A30</f>
        <v>2.2. </v>
      </c>
      <c r="B25" s="177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5" s="168" t="str">
        <f>форма_1!C30</f>
        <v>Г</v>
      </c>
      <c r="D25" s="168" t="s">
        <v>232</v>
      </c>
      <c r="E25" s="125" t="s">
        <v>233</v>
      </c>
      <c r="F25" s="178" t="s">
        <v>241</v>
      </c>
      <c r="G25" s="178" t="s">
        <v>242</v>
      </c>
      <c r="H25" s="113" t="s">
        <v>236</v>
      </c>
      <c r="I25" s="113" t="s">
        <v>236</v>
      </c>
      <c r="J25" s="396" t="s">
        <v>236</v>
      </c>
      <c r="K25" s="396"/>
      <c r="L25" s="113" t="s">
        <v>388</v>
      </c>
      <c r="M25" s="113" t="s">
        <v>388</v>
      </c>
      <c r="N25" s="113" t="s">
        <v>238</v>
      </c>
      <c r="O25" s="113" t="s">
        <v>236</v>
      </c>
      <c r="P25" s="113" t="s">
        <v>36</v>
      </c>
      <c r="Q25" s="113" t="s">
        <v>36</v>
      </c>
      <c r="R25" s="113" t="s">
        <v>36</v>
      </c>
      <c r="S25" s="168" t="s">
        <v>36</v>
      </c>
    </row>
    <row r="26" spans="1:19" s="162" customFormat="1" ht="63">
      <c r="A26" s="165" t="str">
        <f>форма_1!A31</f>
        <v>2.3.</v>
      </c>
      <c r="B26" s="177" t="str">
        <f>форма_1!B31</f>
        <v>Модернизация, техническое перевооружение, всего, в том числе:</v>
      </c>
      <c r="C26" s="168" t="str">
        <f>форма_1!C31</f>
        <v>Г</v>
      </c>
      <c r="D26" s="168" t="s">
        <v>232</v>
      </c>
      <c r="E26" s="125" t="s">
        <v>233</v>
      </c>
      <c r="F26" s="178" t="s">
        <v>241</v>
      </c>
      <c r="G26" s="178" t="s">
        <v>242</v>
      </c>
      <c r="H26" s="113" t="s">
        <v>236</v>
      </c>
      <c r="I26" s="113" t="s">
        <v>236</v>
      </c>
      <c r="J26" s="396" t="s">
        <v>236</v>
      </c>
      <c r="K26" s="396"/>
      <c r="L26" s="113" t="s">
        <v>388</v>
      </c>
      <c r="M26" s="113" t="s">
        <v>388</v>
      </c>
      <c r="N26" s="113" t="s">
        <v>238</v>
      </c>
      <c r="O26" s="113" t="s">
        <v>236</v>
      </c>
      <c r="P26" s="113" t="s">
        <v>36</v>
      </c>
      <c r="Q26" s="113" t="s">
        <v>36</v>
      </c>
      <c r="R26" s="113" t="s">
        <v>36</v>
      </c>
      <c r="S26" s="168" t="s">
        <v>36</v>
      </c>
    </row>
    <row r="27" spans="1:19" s="162" customFormat="1" ht="73.5">
      <c r="A27" s="165" t="str">
        <f>форма_1!A32</f>
        <v>2.3.1</v>
      </c>
      <c r="B27" s="177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27" s="168" t="str">
        <f>форма_1!C32</f>
        <v>Г</v>
      </c>
      <c r="D27" s="168" t="s">
        <v>232</v>
      </c>
      <c r="E27" s="125" t="s">
        <v>233</v>
      </c>
      <c r="F27" s="178" t="s">
        <v>241</v>
      </c>
      <c r="G27" s="178" t="s">
        <v>242</v>
      </c>
      <c r="H27" s="113" t="s">
        <v>236</v>
      </c>
      <c r="I27" s="113" t="s">
        <v>236</v>
      </c>
      <c r="J27" s="396" t="s">
        <v>236</v>
      </c>
      <c r="K27" s="396"/>
      <c r="L27" s="113" t="s">
        <v>388</v>
      </c>
      <c r="M27" s="113" t="s">
        <v>388</v>
      </c>
      <c r="N27" s="113" t="s">
        <v>238</v>
      </c>
      <c r="O27" s="113" t="s">
        <v>236</v>
      </c>
      <c r="P27" s="113" t="s">
        <v>36</v>
      </c>
      <c r="Q27" s="113" t="s">
        <v>36</v>
      </c>
      <c r="R27" s="113" t="s">
        <v>36</v>
      </c>
      <c r="S27" s="168" t="s">
        <v>36</v>
      </c>
    </row>
    <row r="28" spans="1:19" s="162" customFormat="1" ht="63">
      <c r="A28" s="168" t="str">
        <f>форма_1!A33</f>
        <v> 2.3.1.1</v>
      </c>
      <c r="B28" s="264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28" s="168" t="str">
        <f>форма_1!C33</f>
        <v>I_1ITK_DGU</v>
      </c>
      <c r="D28" s="168" t="s">
        <v>232</v>
      </c>
      <c r="E28" s="125" t="s">
        <v>233</v>
      </c>
      <c r="F28" s="178" t="s">
        <v>241</v>
      </c>
      <c r="G28" s="178" t="s">
        <v>242</v>
      </c>
      <c r="H28" s="113" t="s">
        <v>236</v>
      </c>
      <c r="I28" s="113" t="s">
        <v>236</v>
      </c>
      <c r="J28" s="396" t="s">
        <v>236</v>
      </c>
      <c r="K28" s="396"/>
      <c r="L28" s="113" t="s">
        <v>388</v>
      </c>
      <c r="M28" s="113" t="s">
        <v>388</v>
      </c>
      <c r="N28" s="113" t="s">
        <v>238</v>
      </c>
      <c r="O28" s="113" t="s">
        <v>236</v>
      </c>
      <c r="P28" s="113" t="s">
        <v>36</v>
      </c>
      <c r="Q28" s="113" t="s">
        <v>36</v>
      </c>
      <c r="R28" s="113" t="s">
        <v>36</v>
      </c>
      <c r="S28" s="168" t="s">
        <v>36</v>
      </c>
    </row>
    <row r="29" spans="1:19" ht="63">
      <c r="A29" s="165" t="str">
        <f>форма_1!A34</f>
        <v>2.3.4.</v>
      </c>
      <c r="B29" s="177" t="str">
        <f>форма_1!B34</f>
        <v>Модернизация, техническое перевооружение прочих объектов основных средств, всего, в том числе</v>
      </c>
      <c r="C29" s="168" t="str">
        <f>форма_1!C34</f>
        <v>Г</v>
      </c>
      <c r="D29" s="168" t="s">
        <v>232</v>
      </c>
      <c r="E29" s="125" t="s">
        <v>233</v>
      </c>
      <c r="F29" s="178" t="s">
        <v>241</v>
      </c>
      <c r="G29" s="178" t="s">
        <v>242</v>
      </c>
      <c r="H29" s="113" t="s">
        <v>236</v>
      </c>
      <c r="I29" s="113" t="s">
        <v>236</v>
      </c>
      <c r="J29" s="396" t="s">
        <v>236</v>
      </c>
      <c r="K29" s="396"/>
      <c r="L29" s="113" t="s">
        <v>388</v>
      </c>
      <c r="M29" s="113" t="s">
        <v>388</v>
      </c>
      <c r="N29" s="113" t="s">
        <v>238</v>
      </c>
      <c r="O29" s="113" t="s">
        <v>236</v>
      </c>
      <c r="P29" s="113" t="s">
        <v>36</v>
      </c>
      <c r="Q29" s="113" t="s">
        <v>36</v>
      </c>
      <c r="R29" s="113" t="s">
        <v>36</v>
      </c>
      <c r="S29" s="168" t="s">
        <v>36</v>
      </c>
    </row>
    <row r="30" spans="1:19" s="162" customFormat="1" ht="43.5" customHeight="1">
      <c r="A30" s="168" t="str">
        <f>форма_1!A35</f>
        <v>2.3.4.1.</v>
      </c>
      <c r="B30" s="264" t="str">
        <f>форма_1!B35</f>
        <v>Модернизация системы электроснабжения о. Итуруп</v>
      </c>
      <c r="C30" s="168" t="str">
        <f>форма_1!C35</f>
        <v>K_3IKR_MES</v>
      </c>
      <c r="D30" s="168" t="s">
        <v>232</v>
      </c>
      <c r="E30" s="125" t="s">
        <v>233</v>
      </c>
      <c r="F30" s="178" t="s">
        <v>241</v>
      </c>
      <c r="G30" s="178" t="s">
        <v>242</v>
      </c>
      <c r="H30" s="113" t="s">
        <v>236</v>
      </c>
      <c r="I30" s="113" t="s">
        <v>236</v>
      </c>
      <c r="J30" s="396" t="s">
        <v>236</v>
      </c>
      <c r="K30" s="396"/>
      <c r="L30" s="113" t="s">
        <v>388</v>
      </c>
      <c r="M30" s="113" t="s">
        <v>388</v>
      </c>
      <c r="N30" s="113" t="s">
        <v>238</v>
      </c>
      <c r="O30" s="113" t="s">
        <v>236</v>
      </c>
      <c r="P30" s="113" t="s">
        <v>36</v>
      </c>
      <c r="Q30" s="113" t="s">
        <v>36</v>
      </c>
      <c r="R30" s="113" t="s">
        <v>36</v>
      </c>
      <c r="S30" s="168" t="s">
        <v>36</v>
      </c>
    </row>
    <row r="31" spans="1:19" s="162" customFormat="1" ht="63">
      <c r="A31" s="165" t="str">
        <f>форма_1!A36</f>
        <v>2.3.5.</v>
      </c>
      <c r="B31" s="177" t="str">
        <f>форма_1!B36</f>
        <v>Новое строительство, всего, в том числе:</v>
      </c>
      <c r="C31" s="168" t="str">
        <f>форма_1!C36</f>
        <v>Г</v>
      </c>
      <c r="D31" s="168" t="s">
        <v>232</v>
      </c>
      <c r="E31" s="125" t="s">
        <v>233</v>
      </c>
      <c r="F31" s="178" t="s">
        <v>241</v>
      </c>
      <c r="G31" s="178" t="s">
        <v>242</v>
      </c>
      <c r="H31" s="113" t="s">
        <v>236</v>
      </c>
      <c r="I31" s="113" t="s">
        <v>236</v>
      </c>
      <c r="J31" s="396" t="s">
        <v>236</v>
      </c>
      <c r="K31" s="396"/>
      <c r="L31" s="113" t="s">
        <v>388</v>
      </c>
      <c r="M31" s="113" t="s">
        <v>388</v>
      </c>
      <c r="N31" s="113" t="s">
        <v>238</v>
      </c>
      <c r="O31" s="113" t="s">
        <v>236</v>
      </c>
      <c r="P31" s="113" t="s">
        <v>36</v>
      </c>
      <c r="Q31" s="113" t="s">
        <v>36</v>
      </c>
      <c r="R31" s="113" t="s">
        <v>36</v>
      </c>
      <c r="S31" s="168" t="s">
        <v>36</v>
      </c>
    </row>
    <row r="32" spans="1:19" ht="63">
      <c r="A32" s="165" t="str">
        <f>форма_1!A37</f>
        <v>2.3.5.1.</v>
      </c>
      <c r="B32" s="177" t="str">
        <f>форма_1!B37</f>
        <v>Новое строительство объектов по производству электрической энергии, всего, в том числе:</v>
      </c>
      <c r="C32" s="168" t="str">
        <f>форма_1!C37</f>
        <v>Г</v>
      </c>
      <c r="D32" s="168" t="s">
        <v>232</v>
      </c>
      <c r="E32" s="125" t="s">
        <v>233</v>
      </c>
      <c r="F32" s="178" t="s">
        <v>241</v>
      </c>
      <c r="G32" s="178" t="s">
        <v>242</v>
      </c>
      <c r="H32" s="113" t="s">
        <v>236</v>
      </c>
      <c r="I32" s="113" t="s">
        <v>236</v>
      </c>
      <c r="J32" s="396" t="s">
        <v>236</v>
      </c>
      <c r="K32" s="396"/>
      <c r="L32" s="113" t="s">
        <v>388</v>
      </c>
      <c r="M32" s="113" t="s">
        <v>388</v>
      </c>
      <c r="N32" s="113" t="s">
        <v>238</v>
      </c>
      <c r="O32" s="113" t="s">
        <v>236</v>
      </c>
      <c r="P32" s="113" t="s">
        <v>36</v>
      </c>
      <c r="Q32" s="113" t="s">
        <v>36</v>
      </c>
      <c r="R32" s="113" t="s">
        <v>36</v>
      </c>
      <c r="S32" s="168" t="s">
        <v>36</v>
      </c>
    </row>
    <row r="33" spans="1:19" s="162" customFormat="1" ht="73.5">
      <c r="A33" s="168" t="str">
        <f>форма_1!A38</f>
        <v>2.3.5.1.</v>
      </c>
      <c r="B33" s="264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3" s="168" t="str">
        <f>форма_1!C38</f>
        <v>K_6IR_SES</v>
      </c>
      <c r="D33" s="168" t="s">
        <v>232</v>
      </c>
      <c r="E33" s="125" t="s">
        <v>233</v>
      </c>
      <c r="F33" s="178" t="s">
        <v>241</v>
      </c>
      <c r="G33" s="178" t="s">
        <v>242</v>
      </c>
      <c r="H33" s="113" t="s">
        <v>236</v>
      </c>
      <c r="I33" s="113" t="s">
        <v>236</v>
      </c>
      <c r="J33" s="396" t="s">
        <v>236</v>
      </c>
      <c r="K33" s="396"/>
      <c r="L33" s="113" t="s">
        <v>388</v>
      </c>
      <c r="M33" s="113" t="s">
        <v>388</v>
      </c>
      <c r="N33" s="113" t="s">
        <v>238</v>
      </c>
      <c r="O33" s="113" t="s">
        <v>236</v>
      </c>
      <c r="P33" s="113" t="s">
        <v>36</v>
      </c>
      <c r="Q33" s="113" t="s">
        <v>36</v>
      </c>
      <c r="R33" s="113" t="s">
        <v>36</v>
      </c>
      <c r="S33" s="168" t="s">
        <v>36</v>
      </c>
    </row>
    <row r="34" ht="12.75">
      <c r="A34" s="176"/>
    </row>
    <row r="35" ht="12.75">
      <c r="A35" s="176"/>
    </row>
    <row r="36" ht="12.75">
      <c r="A36" s="158"/>
    </row>
  </sheetData>
  <sheetProtection selectLockedCells="1" selectUnlockedCells="1"/>
  <mergeCells count="28">
    <mergeCell ref="J11:K11"/>
    <mergeCell ref="J19:K19"/>
    <mergeCell ref="J20:K20"/>
    <mergeCell ref="J12:K12"/>
    <mergeCell ref="J13:K13"/>
    <mergeCell ref="J14:K14"/>
    <mergeCell ref="J17:K17"/>
    <mergeCell ref="J15:K15"/>
    <mergeCell ref="J18:K18"/>
    <mergeCell ref="J16:K16"/>
    <mergeCell ref="J33:K33"/>
    <mergeCell ref="J29:K29"/>
    <mergeCell ref="J30:K30"/>
    <mergeCell ref="J31:K31"/>
    <mergeCell ref="J24:K24"/>
    <mergeCell ref="Q1:S1"/>
    <mergeCell ref="A3:R3"/>
    <mergeCell ref="I5:O5"/>
    <mergeCell ref="I6:M6"/>
    <mergeCell ref="J10:K10"/>
    <mergeCell ref="J25:K25"/>
    <mergeCell ref="J26:K26"/>
    <mergeCell ref="J27:K27"/>
    <mergeCell ref="J32:K32"/>
    <mergeCell ref="J21:K21"/>
    <mergeCell ref="J22:K22"/>
    <mergeCell ref="J23:K23"/>
    <mergeCell ref="J28:K2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F1">
      <selection activeCell="A36" sqref="A36:A37"/>
    </sheetView>
  </sheetViews>
  <sheetFormatPr defaultColWidth="9.00390625" defaultRowHeight="12.75"/>
  <cols>
    <col min="1" max="1" width="9.125" style="57" customWidth="1"/>
    <col min="2" max="2" width="20.625" style="57" customWidth="1"/>
    <col min="3" max="3" width="13.125" style="57" customWidth="1"/>
    <col min="4" max="16384" width="9.125" style="57" customWidth="1"/>
  </cols>
  <sheetData>
    <row r="1" spans="1:30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336" t="s">
        <v>243</v>
      </c>
      <c r="O1" s="336"/>
      <c r="P1" s="336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>
      <c r="A3" s="325" t="s">
        <v>244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33" customHeight="1">
      <c r="A5" s="5"/>
      <c r="B5" s="5"/>
      <c r="C5" s="5"/>
      <c r="D5" s="5"/>
      <c r="E5" s="5"/>
      <c r="F5" s="17" t="s">
        <v>2</v>
      </c>
      <c r="G5" s="344" t="str">
        <f>форма_1!M5</f>
        <v>Общество с ограниченной ответственностью "ДальЭнергоИнвест"</v>
      </c>
      <c r="H5" s="344"/>
      <c r="I5" s="344"/>
      <c r="J5" s="344"/>
      <c r="K5" s="344"/>
      <c r="L5" s="344"/>
      <c r="M5" s="344"/>
      <c r="N5" s="344"/>
      <c r="O5" s="344"/>
      <c r="P5" s="34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7.25" customHeight="1">
      <c r="A6" s="5"/>
      <c r="B6" s="5"/>
      <c r="C6" s="5"/>
      <c r="D6" s="5"/>
      <c r="E6" s="20"/>
      <c r="F6" s="5"/>
      <c r="G6" s="329" t="s">
        <v>4</v>
      </c>
      <c r="H6" s="329"/>
      <c r="I6" s="329"/>
      <c r="J6" s="329"/>
      <c r="K6" s="329"/>
      <c r="L6" s="5"/>
      <c r="M6" s="5"/>
      <c r="N6" s="5"/>
      <c r="O6" s="20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8" customHeight="1">
      <c r="A7" s="5"/>
      <c r="B7" s="5"/>
      <c r="C7" s="5"/>
      <c r="D7" s="5"/>
      <c r="E7" s="20"/>
      <c r="F7" s="18"/>
      <c r="G7" s="18"/>
      <c r="H7" s="18"/>
      <c r="I7" s="18"/>
      <c r="J7" s="18"/>
      <c r="K7" s="5"/>
      <c r="L7" s="5"/>
      <c r="M7" s="5"/>
      <c r="N7" s="5"/>
      <c r="O7" s="20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1.75" customHeight="1">
      <c r="A8" s="5"/>
      <c r="B8" s="5"/>
      <c r="C8" s="5"/>
      <c r="D8" s="5"/>
      <c r="E8" s="20"/>
      <c r="F8" s="400" t="s">
        <v>5</v>
      </c>
      <c r="G8" s="400"/>
      <c r="H8" s="400"/>
      <c r="I8" s="4" t="str">
        <f>форма_1!O8</f>
        <v>2020</v>
      </c>
      <c r="J8" s="186" t="s">
        <v>6</v>
      </c>
      <c r="K8" s="16"/>
      <c r="L8" s="16"/>
      <c r="M8" s="16"/>
      <c r="N8" s="16"/>
      <c r="O8" s="1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4.75" customHeight="1">
      <c r="A9" s="5"/>
      <c r="B9" s="5"/>
      <c r="C9" s="5"/>
      <c r="D9" s="5"/>
      <c r="E9" s="20"/>
      <c r="F9" s="20"/>
      <c r="G9" s="20"/>
      <c r="H9" s="20"/>
      <c r="I9" s="5"/>
      <c r="J9" s="16"/>
      <c r="K9" s="16"/>
      <c r="L9" s="16"/>
      <c r="M9" s="16"/>
      <c r="N9" s="16"/>
      <c r="O9" s="1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1" customHeight="1">
      <c r="A10" s="339" t="s">
        <v>9</v>
      </c>
      <c r="B10" s="339" t="s">
        <v>61</v>
      </c>
      <c r="C10" s="339" t="s">
        <v>204</v>
      </c>
      <c r="D10" s="339" t="s">
        <v>245</v>
      </c>
      <c r="E10" s="339"/>
      <c r="F10" s="339"/>
      <c r="G10" s="339" t="s">
        <v>246</v>
      </c>
      <c r="H10" s="339" t="s">
        <v>247</v>
      </c>
      <c r="I10" s="339"/>
      <c r="J10" s="339"/>
      <c r="K10" s="339"/>
      <c r="L10" s="339"/>
      <c r="M10" s="339"/>
      <c r="N10" s="339" t="s">
        <v>248</v>
      </c>
      <c r="O10" s="339"/>
      <c r="P10" s="339"/>
      <c r="Q10" s="339" t="s">
        <v>249</v>
      </c>
      <c r="R10" s="339"/>
      <c r="S10" s="339"/>
      <c r="T10" s="339"/>
      <c r="U10" s="339" t="s">
        <v>250</v>
      </c>
      <c r="V10" s="330" t="s">
        <v>251</v>
      </c>
      <c r="W10" s="330"/>
      <c r="X10" s="339" t="s">
        <v>252</v>
      </c>
      <c r="Y10" s="330" t="s">
        <v>253</v>
      </c>
      <c r="Z10" s="330"/>
      <c r="AA10" s="330" t="s">
        <v>254</v>
      </c>
      <c r="AB10" s="330"/>
      <c r="AC10" s="330"/>
      <c r="AD10" s="330"/>
    </row>
    <row r="11" spans="1:30" ht="19.5" customHeight="1">
      <c r="A11" s="339"/>
      <c r="B11" s="339"/>
      <c r="C11" s="339"/>
      <c r="D11" s="339" t="s">
        <v>255</v>
      </c>
      <c r="E11" s="339"/>
      <c r="F11" s="339" t="s">
        <v>256</v>
      </c>
      <c r="G11" s="339"/>
      <c r="H11" s="339" t="s">
        <v>257</v>
      </c>
      <c r="I11" s="339"/>
      <c r="J11" s="339" t="s">
        <v>258</v>
      </c>
      <c r="K11" s="339"/>
      <c r="L11" s="339" t="s">
        <v>259</v>
      </c>
      <c r="M11" s="339" t="s">
        <v>260</v>
      </c>
      <c r="N11" s="339" t="s">
        <v>261</v>
      </c>
      <c r="O11" s="339" t="s">
        <v>262</v>
      </c>
      <c r="P11" s="339"/>
      <c r="Q11" s="339" t="s">
        <v>263</v>
      </c>
      <c r="R11" s="339" t="s">
        <v>264</v>
      </c>
      <c r="S11" s="339" t="s">
        <v>265</v>
      </c>
      <c r="T11" s="339"/>
      <c r="U11" s="339"/>
      <c r="V11" s="330"/>
      <c r="W11" s="330"/>
      <c r="X11" s="339"/>
      <c r="Y11" s="330"/>
      <c r="Z11" s="330"/>
      <c r="AA11" s="339" t="s">
        <v>266</v>
      </c>
      <c r="AB11" s="339"/>
      <c r="AC11" s="339" t="s">
        <v>267</v>
      </c>
      <c r="AD11" s="339"/>
    </row>
    <row r="12" spans="1:30" ht="42">
      <c r="A12" s="339"/>
      <c r="B12" s="339"/>
      <c r="C12" s="339"/>
      <c r="D12" s="95" t="s">
        <v>268</v>
      </c>
      <c r="E12" s="95" t="s">
        <v>269</v>
      </c>
      <c r="F12" s="339"/>
      <c r="G12" s="339"/>
      <c r="H12" s="339"/>
      <c r="I12" s="339"/>
      <c r="J12" s="95" t="s">
        <v>270</v>
      </c>
      <c r="K12" s="95" t="s">
        <v>271</v>
      </c>
      <c r="L12" s="339"/>
      <c r="M12" s="339"/>
      <c r="N12" s="339"/>
      <c r="O12" s="97" t="s">
        <v>272</v>
      </c>
      <c r="P12" s="97" t="s">
        <v>273</v>
      </c>
      <c r="Q12" s="339"/>
      <c r="R12" s="339"/>
      <c r="S12" s="97" t="s">
        <v>272</v>
      </c>
      <c r="T12" s="97" t="s">
        <v>273</v>
      </c>
      <c r="U12" s="339"/>
      <c r="V12" s="95" t="s">
        <v>274</v>
      </c>
      <c r="W12" s="95" t="s">
        <v>275</v>
      </c>
      <c r="X12" s="339"/>
      <c r="Y12" s="97" t="s">
        <v>272</v>
      </c>
      <c r="Z12" s="97" t="s">
        <v>273</v>
      </c>
      <c r="AA12" s="97" t="s">
        <v>276</v>
      </c>
      <c r="AB12" s="97" t="s">
        <v>277</v>
      </c>
      <c r="AC12" s="97" t="s">
        <v>276</v>
      </c>
      <c r="AD12" s="97" t="s">
        <v>277</v>
      </c>
    </row>
    <row r="13" spans="1:30" ht="12.75">
      <c r="A13" s="94">
        <v>1</v>
      </c>
      <c r="B13" s="94">
        <v>2</v>
      </c>
      <c r="C13" s="94">
        <v>3</v>
      </c>
      <c r="D13" s="94">
        <v>4</v>
      </c>
      <c r="E13" s="89" t="s">
        <v>142</v>
      </c>
      <c r="F13" s="89" t="s">
        <v>143</v>
      </c>
      <c r="G13" s="89" t="s">
        <v>144</v>
      </c>
      <c r="H13" s="401" t="s">
        <v>145</v>
      </c>
      <c r="I13" s="401"/>
      <c r="J13" s="89" t="s">
        <v>105</v>
      </c>
      <c r="K13" s="89" t="s">
        <v>146</v>
      </c>
      <c r="L13" s="89" t="s">
        <v>147</v>
      </c>
      <c r="M13" s="89" t="s">
        <v>226</v>
      </c>
      <c r="N13" s="89" t="s">
        <v>227</v>
      </c>
      <c r="O13" s="89" t="s">
        <v>228</v>
      </c>
      <c r="P13" s="89" t="s">
        <v>229</v>
      </c>
      <c r="Q13" s="89" t="s">
        <v>230</v>
      </c>
      <c r="R13" s="89" t="s">
        <v>231</v>
      </c>
      <c r="S13" s="89" t="s">
        <v>278</v>
      </c>
      <c r="T13" s="89" t="s">
        <v>279</v>
      </c>
      <c r="U13" s="94">
        <v>20</v>
      </c>
      <c r="V13" s="89" t="s">
        <v>280</v>
      </c>
      <c r="W13" s="89" t="s">
        <v>281</v>
      </c>
      <c r="X13" s="94">
        <v>23</v>
      </c>
      <c r="Y13" s="89" t="s">
        <v>282</v>
      </c>
      <c r="Z13" s="89" t="s">
        <v>283</v>
      </c>
      <c r="AA13" s="89" t="s">
        <v>284</v>
      </c>
      <c r="AB13" s="89" t="s">
        <v>285</v>
      </c>
      <c r="AC13" s="89" t="s">
        <v>286</v>
      </c>
      <c r="AD13" s="89" t="s">
        <v>287</v>
      </c>
    </row>
    <row r="14" spans="1:30" ht="41.25" customHeight="1">
      <c r="A14" s="92">
        <f>форма_1!A17</f>
        <v>0</v>
      </c>
      <c r="B14" s="98" t="str">
        <f>форма_1!B17</f>
        <v>ВСЕГО по инвестиционной программе ООО "ДальЭнергоИнвест"</v>
      </c>
      <c r="C14" s="92" t="str">
        <f>форма_1!C17</f>
        <v>Г</v>
      </c>
      <c r="D14" s="92" t="s">
        <v>388</v>
      </c>
      <c r="E14" s="93" t="s">
        <v>388</v>
      </c>
      <c r="F14" s="93" t="s">
        <v>388</v>
      </c>
      <c r="G14" s="93" t="s">
        <v>388</v>
      </c>
      <c r="H14" s="93" t="s">
        <v>388</v>
      </c>
      <c r="I14" s="93" t="s">
        <v>388</v>
      </c>
      <c r="J14" s="93" t="s">
        <v>388</v>
      </c>
      <c r="K14" s="93" t="s">
        <v>388</v>
      </c>
      <c r="L14" s="93" t="s">
        <v>388</v>
      </c>
      <c r="M14" s="93" t="s">
        <v>388</v>
      </c>
      <c r="N14" s="93" t="s">
        <v>388</v>
      </c>
      <c r="O14" s="93" t="s">
        <v>388</v>
      </c>
      <c r="P14" s="93" t="s">
        <v>388</v>
      </c>
      <c r="Q14" s="93" t="s">
        <v>388</v>
      </c>
      <c r="R14" s="93" t="s">
        <v>388</v>
      </c>
      <c r="S14" s="93" t="s">
        <v>388</v>
      </c>
      <c r="T14" s="93" t="s">
        <v>388</v>
      </c>
      <c r="U14" s="92" t="s">
        <v>388</v>
      </c>
      <c r="V14" s="93" t="s">
        <v>388</v>
      </c>
      <c r="W14" s="93" t="s">
        <v>388</v>
      </c>
      <c r="X14" s="93" t="s">
        <v>388</v>
      </c>
      <c r="Y14" s="92" t="s">
        <v>388</v>
      </c>
      <c r="Z14" s="93" t="s">
        <v>388</v>
      </c>
      <c r="AA14" s="93" t="s">
        <v>388</v>
      </c>
      <c r="AB14" s="93" t="s">
        <v>388</v>
      </c>
      <c r="AC14" s="92" t="s">
        <v>388</v>
      </c>
      <c r="AD14" s="93" t="s">
        <v>388</v>
      </c>
    </row>
    <row r="15" spans="1:30" ht="22.5" customHeight="1">
      <c r="A15" s="92" t="str">
        <f>форма_1!A18</f>
        <v>0.2.</v>
      </c>
      <c r="B15" s="98" t="str">
        <f>форма_1!B18</f>
        <v>Реконструкция, всего</v>
      </c>
      <c r="C15" s="92" t="str">
        <f>форма_1!C18</f>
        <v>Г</v>
      </c>
      <c r="D15" s="92" t="s">
        <v>388</v>
      </c>
      <c r="E15" s="93" t="s">
        <v>388</v>
      </c>
      <c r="F15" s="93" t="s">
        <v>388</v>
      </c>
      <c r="G15" s="93" t="s">
        <v>388</v>
      </c>
      <c r="H15" s="93" t="s">
        <v>388</v>
      </c>
      <c r="I15" s="93" t="s">
        <v>388</v>
      </c>
      <c r="J15" s="93" t="s">
        <v>388</v>
      </c>
      <c r="K15" s="93" t="s">
        <v>388</v>
      </c>
      <c r="L15" s="93" t="s">
        <v>388</v>
      </c>
      <c r="M15" s="93" t="s">
        <v>388</v>
      </c>
      <c r="N15" s="93" t="s">
        <v>388</v>
      </c>
      <c r="O15" s="93" t="s">
        <v>388</v>
      </c>
      <c r="P15" s="93" t="s">
        <v>388</v>
      </c>
      <c r="Q15" s="93" t="s">
        <v>388</v>
      </c>
      <c r="R15" s="93" t="s">
        <v>388</v>
      </c>
      <c r="S15" s="93" t="s">
        <v>388</v>
      </c>
      <c r="T15" s="93" t="s">
        <v>388</v>
      </c>
      <c r="U15" s="92" t="s">
        <v>388</v>
      </c>
      <c r="V15" s="93" t="s">
        <v>388</v>
      </c>
      <c r="W15" s="93" t="s">
        <v>388</v>
      </c>
      <c r="X15" s="93" t="s">
        <v>388</v>
      </c>
      <c r="Y15" s="92" t="s">
        <v>388</v>
      </c>
      <c r="Z15" s="93" t="s">
        <v>388</v>
      </c>
      <c r="AA15" s="93" t="s">
        <v>388</v>
      </c>
      <c r="AB15" s="93" t="s">
        <v>388</v>
      </c>
      <c r="AC15" s="92" t="s">
        <v>388</v>
      </c>
      <c r="AD15" s="93" t="s">
        <v>388</v>
      </c>
    </row>
    <row r="16" spans="1:30" ht="33.75" customHeight="1">
      <c r="A16" s="92" t="str">
        <f>форма_1!A19</f>
        <v>0.3.</v>
      </c>
      <c r="B16" s="98" t="str">
        <f>форма_1!B19</f>
        <v>Модернизация, техническое перевооружение, всего</v>
      </c>
      <c r="C16" s="92" t="str">
        <f>форма_1!C19</f>
        <v>Г</v>
      </c>
      <c r="D16" s="92" t="s">
        <v>388</v>
      </c>
      <c r="E16" s="93" t="s">
        <v>388</v>
      </c>
      <c r="F16" s="93" t="s">
        <v>388</v>
      </c>
      <c r="G16" s="93" t="s">
        <v>388</v>
      </c>
      <c r="H16" s="93" t="s">
        <v>388</v>
      </c>
      <c r="I16" s="93" t="s">
        <v>388</v>
      </c>
      <c r="J16" s="93" t="s">
        <v>388</v>
      </c>
      <c r="K16" s="93" t="s">
        <v>388</v>
      </c>
      <c r="L16" s="93" t="s">
        <v>388</v>
      </c>
      <c r="M16" s="93" t="s">
        <v>388</v>
      </c>
      <c r="N16" s="93" t="s">
        <v>388</v>
      </c>
      <c r="O16" s="93" t="s">
        <v>388</v>
      </c>
      <c r="P16" s="93" t="s">
        <v>388</v>
      </c>
      <c r="Q16" s="93" t="s">
        <v>388</v>
      </c>
      <c r="R16" s="93" t="s">
        <v>388</v>
      </c>
      <c r="S16" s="93" t="s">
        <v>388</v>
      </c>
      <c r="T16" s="93" t="s">
        <v>388</v>
      </c>
      <c r="U16" s="92" t="s">
        <v>388</v>
      </c>
      <c r="V16" s="93" t="s">
        <v>388</v>
      </c>
      <c r="W16" s="93" t="s">
        <v>388</v>
      </c>
      <c r="X16" s="93" t="s">
        <v>388</v>
      </c>
      <c r="Y16" s="92" t="s">
        <v>388</v>
      </c>
      <c r="Z16" s="93" t="s">
        <v>388</v>
      </c>
      <c r="AA16" s="93" t="s">
        <v>388</v>
      </c>
      <c r="AB16" s="93" t="s">
        <v>388</v>
      </c>
      <c r="AC16" s="92" t="s">
        <v>388</v>
      </c>
      <c r="AD16" s="93" t="s">
        <v>388</v>
      </c>
    </row>
    <row r="17" spans="1:30" ht="65.25" customHeight="1">
      <c r="A17" s="92" t="str">
        <f>форма_1!A20</f>
        <v>0.5</v>
      </c>
      <c r="B17" s="98" t="str">
        <f>форма_1!B20</f>
        <v>Новое строительство, всего</v>
      </c>
      <c r="C17" s="92" t="str">
        <f>форма_1!C20</f>
        <v>Г</v>
      </c>
      <c r="D17" s="92" t="s">
        <v>388</v>
      </c>
      <c r="E17" s="93" t="s">
        <v>388</v>
      </c>
      <c r="F17" s="93" t="s">
        <v>388</v>
      </c>
      <c r="G17" s="93" t="s">
        <v>388</v>
      </c>
      <c r="H17" s="93" t="s">
        <v>388</v>
      </c>
      <c r="I17" s="93" t="s">
        <v>388</v>
      </c>
      <c r="J17" s="93" t="s">
        <v>388</v>
      </c>
      <c r="K17" s="93" t="s">
        <v>388</v>
      </c>
      <c r="L17" s="93" t="s">
        <v>388</v>
      </c>
      <c r="M17" s="93" t="s">
        <v>388</v>
      </c>
      <c r="N17" s="93" t="s">
        <v>388</v>
      </c>
      <c r="O17" s="93" t="s">
        <v>388</v>
      </c>
      <c r="P17" s="93" t="s">
        <v>388</v>
      </c>
      <c r="Q17" s="93" t="s">
        <v>388</v>
      </c>
      <c r="R17" s="93" t="s">
        <v>388</v>
      </c>
      <c r="S17" s="93" t="s">
        <v>388</v>
      </c>
      <c r="T17" s="93" t="s">
        <v>388</v>
      </c>
      <c r="U17" s="93" t="s">
        <v>388</v>
      </c>
      <c r="V17" s="93" t="s">
        <v>388</v>
      </c>
      <c r="W17" s="93" t="s">
        <v>388</v>
      </c>
      <c r="X17" s="93" t="s">
        <v>388</v>
      </c>
      <c r="Y17" s="93" t="s">
        <v>388</v>
      </c>
      <c r="Z17" s="93" t="s">
        <v>388</v>
      </c>
      <c r="AA17" s="93" t="s">
        <v>388</v>
      </c>
      <c r="AB17" s="93" t="s">
        <v>388</v>
      </c>
      <c r="AC17" s="93" t="s">
        <v>388</v>
      </c>
      <c r="AD17" s="93" t="s">
        <v>388</v>
      </c>
    </row>
    <row r="18" spans="1:30" ht="63.75" customHeight="1">
      <c r="A18" s="92">
        <f>форма_1!A21</f>
        <v>1</v>
      </c>
      <c r="B18" s="98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18" s="92" t="str">
        <f>форма_1!C21</f>
        <v>Г</v>
      </c>
      <c r="D18" s="92" t="s">
        <v>388</v>
      </c>
      <c r="E18" s="93" t="s">
        <v>388</v>
      </c>
      <c r="F18" s="93" t="s">
        <v>388</v>
      </c>
      <c r="G18" s="93" t="s">
        <v>388</v>
      </c>
      <c r="H18" s="93" t="s">
        <v>388</v>
      </c>
      <c r="I18" s="93" t="s">
        <v>388</v>
      </c>
      <c r="J18" s="93" t="s">
        <v>388</v>
      </c>
      <c r="K18" s="93" t="s">
        <v>388</v>
      </c>
      <c r="L18" s="93" t="s">
        <v>388</v>
      </c>
      <c r="M18" s="93" t="s">
        <v>388</v>
      </c>
      <c r="N18" s="93" t="s">
        <v>388</v>
      </c>
      <c r="O18" s="93" t="s">
        <v>388</v>
      </c>
      <c r="P18" s="93" t="s">
        <v>388</v>
      </c>
      <c r="Q18" s="93" t="s">
        <v>388</v>
      </c>
      <c r="R18" s="93" t="s">
        <v>388</v>
      </c>
      <c r="S18" s="93" t="s">
        <v>388</v>
      </c>
      <c r="T18" s="93" t="s">
        <v>388</v>
      </c>
      <c r="U18" s="93" t="s">
        <v>388</v>
      </c>
      <c r="V18" s="93" t="s">
        <v>388</v>
      </c>
      <c r="W18" s="93" t="s">
        <v>388</v>
      </c>
      <c r="X18" s="93" t="s">
        <v>388</v>
      </c>
      <c r="Y18" s="93" t="s">
        <v>388</v>
      </c>
      <c r="Z18" s="93" t="s">
        <v>388</v>
      </c>
      <c r="AA18" s="93" t="s">
        <v>388</v>
      </c>
      <c r="AB18" s="93" t="s">
        <v>388</v>
      </c>
      <c r="AC18" s="93" t="s">
        <v>388</v>
      </c>
      <c r="AD18" s="93" t="s">
        <v>388</v>
      </c>
    </row>
    <row r="19" spans="1:30" ht="63">
      <c r="A19" s="92" t="str">
        <f>форма_1!A22</f>
        <v>1.2.</v>
      </c>
      <c r="B19" s="98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19" s="92" t="str">
        <f>форма_1!C22</f>
        <v>Г</v>
      </c>
      <c r="D19" s="92" t="s">
        <v>388</v>
      </c>
      <c r="E19" s="93" t="s">
        <v>388</v>
      </c>
      <c r="F19" s="93" t="s">
        <v>388</v>
      </c>
      <c r="G19" s="93" t="s">
        <v>388</v>
      </c>
      <c r="H19" s="93" t="s">
        <v>388</v>
      </c>
      <c r="I19" s="93" t="s">
        <v>388</v>
      </c>
      <c r="J19" s="93" t="s">
        <v>388</v>
      </c>
      <c r="K19" s="93" t="s">
        <v>388</v>
      </c>
      <c r="L19" s="93" t="s">
        <v>388</v>
      </c>
      <c r="M19" s="93" t="s">
        <v>388</v>
      </c>
      <c r="N19" s="93" t="s">
        <v>388</v>
      </c>
      <c r="O19" s="93" t="s">
        <v>388</v>
      </c>
      <c r="P19" s="93" t="s">
        <v>388</v>
      </c>
      <c r="Q19" s="93" t="s">
        <v>388</v>
      </c>
      <c r="R19" s="93" t="s">
        <v>388</v>
      </c>
      <c r="S19" s="93" t="s">
        <v>388</v>
      </c>
      <c r="T19" s="93" t="s">
        <v>388</v>
      </c>
      <c r="U19" s="93" t="s">
        <v>388</v>
      </c>
      <c r="V19" s="93" t="s">
        <v>388</v>
      </c>
      <c r="W19" s="93" t="s">
        <v>388</v>
      </c>
      <c r="X19" s="93" t="s">
        <v>388</v>
      </c>
      <c r="Y19" s="93" t="s">
        <v>388</v>
      </c>
      <c r="Z19" s="93" t="s">
        <v>388</v>
      </c>
      <c r="AA19" s="93" t="s">
        <v>388</v>
      </c>
      <c r="AB19" s="93" t="s">
        <v>388</v>
      </c>
      <c r="AC19" s="93" t="s">
        <v>388</v>
      </c>
      <c r="AD19" s="93" t="s">
        <v>388</v>
      </c>
    </row>
    <row r="20" spans="1:30" s="162" customFormat="1" ht="21">
      <c r="A20" s="92" t="str">
        <f>форма_1!A23</f>
        <v>1.3.</v>
      </c>
      <c r="B20" s="98" t="str">
        <f>форма_1!B23</f>
        <v>Модернизация, техническое перевооружение, всего</v>
      </c>
      <c r="C20" s="92" t="str">
        <f>форма_1!C23</f>
        <v>Г</v>
      </c>
      <c r="D20" s="94" t="s">
        <v>388</v>
      </c>
      <c r="E20" s="89" t="s">
        <v>388</v>
      </c>
      <c r="F20" s="89" t="s">
        <v>388</v>
      </c>
      <c r="G20" s="89" t="s">
        <v>388</v>
      </c>
      <c r="H20" s="89" t="s">
        <v>388</v>
      </c>
      <c r="I20" s="89" t="s">
        <v>388</v>
      </c>
      <c r="J20" s="89" t="s">
        <v>388</v>
      </c>
      <c r="K20" s="89" t="s">
        <v>388</v>
      </c>
      <c r="L20" s="89" t="s">
        <v>388</v>
      </c>
      <c r="M20" s="89" t="s">
        <v>388</v>
      </c>
      <c r="N20" s="89" t="s">
        <v>388</v>
      </c>
      <c r="O20" s="89" t="s">
        <v>388</v>
      </c>
      <c r="P20" s="89" t="s">
        <v>388</v>
      </c>
      <c r="Q20" s="89" t="s">
        <v>388</v>
      </c>
      <c r="R20" s="89" t="s">
        <v>388</v>
      </c>
      <c r="S20" s="89" t="s">
        <v>388</v>
      </c>
      <c r="T20" s="89" t="s">
        <v>388</v>
      </c>
      <c r="U20" s="89" t="s">
        <v>388</v>
      </c>
      <c r="V20" s="89" t="s">
        <v>388</v>
      </c>
      <c r="W20" s="89" t="s">
        <v>388</v>
      </c>
      <c r="X20" s="89" t="s">
        <v>388</v>
      </c>
      <c r="Y20" s="89" t="s">
        <v>388</v>
      </c>
      <c r="Z20" s="89" t="s">
        <v>388</v>
      </c>
      <c r="AA20" s="89" t="s">
        <v>388</v>
      </c>
      <c r="AB20" s="89" t="s">
        <v>388</v>
      </c>
      <c r="AC20" s="89" t="s">
        <v>388</v>
      </c>
      <c r="AD20" s="89" t="s">
        <v>388</v>
      </c>
    </row>
    <row r="21" spans="1:30" ht="52.5">
      <c r="A21" s="92" t="str">
        <f>форма_1!A24</f>
        <v>1.3.1.</v>
      </c>
      <c r="B21" s="98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1" s="92" t="str">
        <f>форма_1!C24</f>
        <v>Г</v>
      </c>
      <c r="D21" s="94" t="s">
        <v>388</v>
      </c>
      <c r="E21" s="89" t="s">
        <v>388</v>
      </c>
      <c r="F21" s="89" t="s">
        <v>388</v>
      </c>
      <c r="G21" s="89" t="s">
        <v>388</v>
      </c>
      <c r="H21" s="89" t="s">
        <v>388</v>
      </c>
      <c r="I21" s="89" t="s">
        <v>388</v>
      </c>
      <c r="J21" s="89" t="s">
        <v>388</v>
      </c>
      <c r="K21" s="89" t="s">
        <v>388</v>
      </c>
      <c r="L21" s="89" t="s">
        <v>388</v>
      </c>
      <c r="M21" s="89" t="s">
        <v>388</v>
      </c>
      <c r="N21" s="89" t="s">
        <v>388</v>
      </c>
      <c r="O21" s="89" t="s">
        <v>388</v>
      </c>
      <c r="P21" s="89" t="s">
        <v>388</v>
      </c>
      <c r="Q21" s="89" t="s">
        <v>388</v>
      </c>
      <c r="R21" s="89" t="s">
        <v>388</v>
      </c>
      <c r="S21" s="89" t="s">
        <v>388</v>
      </c>
      <c r="T21" s="89" t="s">
        <v>388</v>
      </c>
      <c r="U21" s="89" t="s">
        <v>388</v>
      </c>
      <c r="V21" s="89" t="s">
        <v>388</v>
      </c>
      <c r="W21" s="89" t="s">
        <v>388</v>
      </c>
      <c r="X21" s="89" t="s">
        <v>388</v>
      </c>
      <c r="Y21" s="89" t="s">
        <v>388</v>
      </c>
      <c r="Z21" s="89" t="s">
        <v>388</v>
      </c>
      <c r="AA21" s="89" t="s">
        <v>388</v>
      </c>
      <c r="AB21" s="89" t="s">
        <v>388</v>
      </c>
      <c r="AC21" s="89" t="s">
        <v>388</v>
      </c>
      <c r="AD21" s="89" t="s">
        <v>388</v>
      </c>
    </row>
    <row r="22" spans="1:30" s="162" customFormat="1" ht="21">
      <c r="A22" s="94" t="str">
        <f>форма_1!A25</f>
        <v>1.3.1.1.</v>
      </c>
      <c r="B22" s="101" t="str">
        <f>форма_1!B25</f>
        <v>Увеличение мощности КТПН на ВДЭС с. Головнино, о.Кунашир</v>
      </c>
      <c r="C22" s="94" t="str">
        <f>форма_1!C25</f>
        <v>I_4KG_KTP_VDES</v>
      </c>
      <c r="D22" s="94" t="s">
        <v>388</v>
      </c>
      <c r="E22" s="89" t="s">
        <v>388</v>
      </c>
      <c r="F22" s="89" t="s">
        <v>388</v>
      </c>
      <c r="G22" s="89" t="s">
        <v>388</v>
      </c>
      <c r="H22" s="89" t="s">
        <v>388</v>
      </c>
      <c r="I22" s="89" t="s">
        <v>388</v>
      </c>
      <c r="J22" s="89" t="s">
        <v>388</v>
      </c>
      <c r="K22" s="89" t="s">
        <v>388</v>
      </c>
      <c r="L22" s="89" t="s">
        <v>388</v>
      </c>
      <c r="M22" s="89" t="s">
        <v>388</v>
      </c>
      <c r="N22" s="89" t="s">
        <v>388</v>
      </c>
      <c r="O22" s="89" t="s">
        <v>388</v>
      </c>
      <c r="P22" s="89" t="s">
        <v>388</v>
      </c>
      <c r="Q22" s="89" t="s">
        <v>388</v>
      </c>
      <c r="R22" s="89" t="s">
        <v>388</v>
      </c>
      <c r="S22" s="89" t="s">
        <v>388</v>
      </c>
      <c r="T22" s="89" t="s">
        <v>388</v>
      </c>
      <c r="U22" s="89" t="s">
        <v>388</v>
      </c>
      <c r="V22" s="89" t="s">
        <v>388</v>
      </c>
      <c r="W22" s="89" t="s">
        <v>388</v>
      </c>
      <c r="X22" s="89" t="s">
        <v>388</v>
      </c>
      <c r="Y22" s="89" t="s">
        <v>388</v>
      </c>
      <c r="Z22" s="89" t="s">
        <v>388</v>
      </c>
      <c r="AA22" s="89" t="s">
        <v>388</v>
      </c>
      <c r="AB22" s="89" t="s">
        <v>388</v>
      </c>
      <c r="AC22" s="89" t="s">
        <v>388</v>
      </c>
      <c r="AD22" s="89" t="s">
        <v>388</v>
      </c>
    </row>
    <row r="23" spans="1:30" s="162" customFormat="1" ht="21">
      <c r="A23" s="92" t="str">
        <f>форма_1!A26</f>
        <v>1.5.</v>
      </c>
      <c r="B23" s="98" t="str">
        <f>форма_1!B26</f>
        <v>Новое строительство, всего, в том числе:</v>
      </c>
      <c r="C23" s="92" t="str">
        <f>форма_1!C26</f>
        <v>Г</v>
      </c>
      <c r="D23" s="94" t="s">
        <v>388</v>
      </c>
      <c r="E23" s="89" t="s">
        <v>388</v>
      </c>
      <c r="F23" s="89" t="s">
        <v>388</v>
      </c>
      <c r="G23" s="89" t="s">
        <v>388</v>
      </c>
      <c r="H23" s="89" t="s">
        <v>388</v>
      </c>
      <c r="I23" s="89" t="s">
        <v>388</v>
      </c>
      <c r="J23" s="89" t="s">
        <v>388</v>
      </c>
      <c r="K23" s="89" t="s">
        <v>388</v>
      </c>
      <c r="L23" s="89" t="s">
        <v>388</v>
      </c>
      <c r="M23" s="89" t="s">
        <v>388</v>
      </c>
      <c r="N23" s="89" t="s">
        <v>388</v>
      </c>
      <c r="O23" s="89" t="s">
        <v>388</v>
      </c>
      <c r="P23" s="89" t="s">
        <v>388</v>
      </c>
      <c r="Q23" s="89" t="s">
        <v>388</v>
      </c>
      <c r="R23" s="89" t="s">
        <v>388</v>
      </c>
      <c r="S23" s="89" t="s">
        <v>388</v>
      </c>
      <c r="T23" s="89" t="s">
        <v>388</v>
      </c>
      <c r="U23" s="89" t="s">
        <v>388</v>
      </c>
      <c r="V23" s="89" t="s">
        <v>388</v>
      </c>
      <c r="W23" s="89" t="s">
        <v>388</v>
      </c>
      <c r="X23" s="89" t="s">
        <v>388</v>
      </c>
      <c r="Y23" s="89" t="s">
        <v>388</v>
      </c>
      <c r="Z23" s="89" t="s">
        <v>388</v>
      </c>
      <c r="AA23" s="89" t="s">
        <v>388</v>
      </c>
      <c r="AB23" s="89" t="s">
        <v>388</v>
      </c>
      <c r="AC23" s="89" t="s">
        <v>388</v>
      </c>
      <c r="AD23" s="89" t="s">
        <v>388</v>
      </c>
    </row>
    <row r="24" spans="1:30" ht="31.5">
      <c r="A24" s="92" t="str">
        <f>форма_1!A27</f>
        <v>1.5.1.</v>
      </c>
      <c r="B24" s="98" t="str">
        <f>форма_1!B27</f>
        <v>Новое строительство объектов по производству электрической энергии, всего, в том числе:</v>
      </c>
      <c r="C24" s="92" t="str">
        <f>форма_1!C27</f>
        <v>Г</v>
      </c>
      <c r="D24" s="94" t="s">
        <v>388</v>
      </c>
      <c r="E24" s="89" t="s">
        <v>388</v>
      </c>
      <c r="F24" s="89" t="s">
        <v>388</v>
      </c>
      <c r="G24" s="89" t="s">
        <v>388</v>
      </c>
      <c r="H24" s="89" t="s">
        <v>388</v>
      </c>
      <c r="I24" s="89" t="s">
        <v>388</v>
      </c>
      <c r="J24" s="89" t="s">
        <v>388</v>
      </c>
      <c r="K24" s="89" t="s">
        <v>388</v>
      </c>
      <c r="L24" s="89" t="s">
        <v>388</v>
      </c>
      <c r="M24" s="89" t="s">
        <v>388</v>
      </c>
      <c r="N24" s="89" t="s">
        <v>388</v>
      </c>
      <c r="O24" s="89" t="s">
        <v>388</v>
      </c>
      <c r="P24" s="89" t="s">
        <v>388</v>
      </c>
      <c r="Q24" s="89" t="s">
        <v>388</v>
      </c>
      <c r="R24" s="89" t="s">
        <v>388</v>
      </c>
      <c r="S24" s="89" t="s">
        <v>388</v>
      </c>
      <c r="T24" s="89" t="s">
        <v>388</v>
      </c>
      <c r="U24" s="89" t="s">
        <v>388</v>
      </c>
      <c r="V24" s="89" t="s">
        <v>388</v>
      </c>
      <c r="W24" s="89" t="s">
        <v>388</v>
      </c>
      <c r="X24" s="89" t="s">
        <v>388</v>
      </c>
      <c r="Y24" s="89" t="s">
        <v>388</v>
      </c>
      <c r="Z24" s="89" t="s">
        <v>388</v>
      </c>
      <c r="AA24" s="89" t="s">
        <v>388</v>
      </c>
      <c r="AB24" s="89" t="s">
        <v>388</v>
      </c>
      <c r="AC24" s="89" t="s">
        <v>388</v>
      </c>
      <c r="AD24" s="89" t="s">
        <v>388</v>
      </c>
    </row>
    <row r="25" spans="1:30" s="162" customFormat="1" ht="31.5">
      <c r="A25" s="94" t="str">
        <f>форма_1!A28</f>
        <v>1.5.1.1.</v>
      </c>
      <c r="B25" s="101" t="str">
        <f>форма_1!B28</f>
        <v>Строительство дизельной электростанции в с. Крабозаводское, о. Шикотан</v>
      </c>
      <c r="C25" s="94" t="str">
        <f>форма_1!C28</f>
        <v>  I_1SHK_DGS</v>
      </c>
      <c r="D25" s="94" t="s">
        <v>388</v>
      </c>
      <c r="E25" s="89" t="s">
        <v>388</v>
      </c>
      <c r="F25" s="89" t="s">
        <v>388</v>
      </c>
      <c r="G25" s="89" t="s">
        <v>388</v>
      </c>
      <c r="H25" s="89" t="s">
        <v>388</v>
      </c>
      <c r="I25" s="89" t="s">
        <v>388</v>
      </c>
      <c r="J25" s="89" t="s">
        <v>388</v>
      </c>
      <c r="K25" s="89" t="s">
        <v>388</v>
      </c>
      <c r="L25" s="89" t="s">
        <v>388</v>
      </c>
      <c r="M25" s="89" t="s">
        <v>388</v>
      </c>
      <c r="N25" s="89" t="s">
        <v>388</v>
      </c>
      <c r="O25" s="89" t="s">
        <v>388</v>
      </c>
      <c r="P25" s="89" t="s">
        <v>388</v>
      </c>
      <c r="Q25" s="89" t="s">
        <v>388</v>
      </c>
      <c r="R25" s="89" t="s">
        <v>388</v>
      </c>
      <c r="S25" s="89" t="s">
        <v>388</v>
      </c>
      <c r="T25" s="89" t="s">
        <v>388</v>
      </c>
      <c r="U25" s="89" t="s">
        <v>388</v>
      </c>
      <c r="V25" s="89" t="s">
        <v>388</v>
      </c>
      <c r="W25" s="89" t="s">
        <v>388</v>
      </c>
      <c r="X25" s="89" t="s">
        <v>388</v>
      </c>
      <c r="Y25" s="89" t="s">
        <v>388</v>
      </c>
      <c r="Z25" s="89" t="s">
        <v>388</v>
      </c>
      <c r="AA25" s="89" t="s">
        <v>388</v>
      </c>
      <c r="AB25" s="89" t="s">
        <v>388</v>
      </c>
      <c r="AC25" s="89" t="s">
        <v>388</v>
      </c>
      <c r="AD25" s="89" t="s">
        <v>388</v>
      </c>
    </row>
    <row r="26" spans="1:30" ht="42">
      <c r="A26" s="92" t="str">
        <f>форма_1!A29</f>
        <v>2</v>
      </c>
      <c r="B26" s="98" t="str">
        <f>форма_1!B29</f>
        <v>Всего по МО "Курильский городской округ"Сахалинская область, о. Итуруп, с. Китовое, с. Рейдово</v>
      </c>
      <c r="C26" s="92" t="str">
        <f>форма_1!C29</f>
        <v>Г</v>
      </c>
      <c r="D26" s="94" t="s">
        <v>388</v>
      </c>
      <c r="E26" s="89" t="s">
        <v>388</v>
      </c>
      <c r="F26" s="89" t="s">
        <v>388</v>
      </c>
      <c r="G26" s="89" t="s">
        <v>388</v>
      </c>
      <c r="H26" s="89" t="s">
        <v>388</v>
      </c>
      <c r="I26" s="89" t="s">
        <v>388</v>
      </c>
      <c r="J26" s="89" t="s">
        <v>388</v>
      </c>
      <c r="K26" s="89" t="s">
        <v>388</v>
      </c>
      <c r="L26" s="89" t="s">
        <v>388</v>
      </c>
      <c r="M26" s="89" t="s">
        <v>388</v>
      </c>
      <c r="N26" s="89" t="s">
        <v>388</v>
      </c>
      <c r="O26" s="89" t="s">
        <v>388</v>
      </c>
      <c r="P26" s="89" t="s">
        <v>388</v>
      </c>
      <c r="Q26" s="89" t="s">
        <v>388</v>
      </c>
      <c r="R26" s="89" t="s">
        <v>388</v>
      </c>
      <c r="S26" s="89" t="s">
        <v>388</v>
      </c>
      <c r="T26" s="89" t="s">
        <v>388</v>
      </c>
      <c r="U26" s="89" t="s">
        <v>388</v>
      </c>
      <c r="V26" s="89" t="s">
        <v>388</v>
      </c>
      <c r="W26" s="89" t="s">
        <v>388</v>
      </c>
      <c r="X26" s="89" t="s">
        <v>388</v>
      </c>
      <c r="Y26" s="89" t="s">
        <v>388</v>
      </c>
      <c r="Z26" s="89" t="s">
        <v>388</v>
      </c>
      <c r="AA26" s="89" t="s">
        <v>388</v>
      </c>
      <c r="AB26" s="89" t="s">
        <v>388</v>
      </c>
      <c r="AC26" s="89" t="s">
        <v>388</v>
      </c>
      <c r="AD26" s="89" t="s">
        <v>388</v>
      </c>
    </row>
    <row r="27" spans="1:30" s="162" customFormat="1" ht="63">
      <c r="A27" s="92" t="str">
        <f>форма_1!A30</f>
        <v>2.2. </v>
      </c>
      <c r="B27" s="98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7" s="92" t="str">
        <f>форма_1!C30</f>
        <v>Г</v>
      </c>
      <c r="D27" s="94" t="s">
        <v>388</v>
      </c>
      <c r="E27" s="89" t="s">
        <v>388</v>
      </c>
      <c r="F27" s="89" t="s">
        <v>388</v>
      </c>
      <c r="G27" s="89" t="s">
        <v>388</v>
      </c>
      <c r="H27" s="89" t="s">
        <v>388</v>
      </c>
      <c r="I27" s="89" t="s">
        <v>388</v>
      </c>
      <c r="J27" s="89" t="s">
        <v>388</v>
      </c>
      <c r="K27" s="89" t="s">
        <v>388</v>
      </c>
      <c r="L27" s="89" t="s">
        <v>388</v>
      </c>
      <c r="M27" s="89" t="s">
        <v>388</v>
      </c>
      <c r="N27" s="89" t="s">
        <v>388</v>
      </c>
      <c r="O27" s="89" t="s">
        <v>388</v>
      </c>
      <c r="P27" s="89" t="s">
        <v>388</v>
      </c>
      <c r="Q27" s="89" t="s">
        <v>388</v>
      </c>
      <c r="R27" s="89" t="s">
        <v>388</v>
      </c>
      <c r="S27" s="89" t="s">
        <v>388</v>
      </c>
      <c r="T27" s="89" t="s">
        <v>388</v>
      </c>
      <c r="U27" s="89" t="s">
        <v>388</v>
      </c>
      <c r="V27" s="89" t="s">
        <v>388</v>
      </c>
      <c r="W27" s="89" t="s">
        <v>388</v>
      </c>
      <c r="X27" s="89" t="s">
        <v>388</v>
      </c>
      <c r="Y27" s="89" t="s">
        <v>388</v>
      </c>
      <c r="Z27" s="89" t="s">
        <v>388</v>
      </c>
      <c r="AA27" s="89" t="s">
        <v>388</v>
      </c>
      <c r="AB27" s="89" t="s">
        <v>388</v>
      </c>
      <c r="AC27" s="89" t="s">
        <v>388</v>
      </c>
      <c r="AD27" s="89" t="s">
        <v>388</v>
      </c>
    </row>
    <row r="28" spans="1:30" s="162" customFormat="1" ht="31.5">
      <c r="A28" s="92" t="str">
        <f>форма_1!A31</f>
        <v>2.3.</v>
      </c>
      <c r="B28" s="98" t="str">
        <f>форма_1!B31</f>
        <v>Модернизация, техническое перевооружение, всего, в том числе:</v>
      </c>
      <c r="C28" s="92" t="str">
        <f>форма_1!C31</f>
        <v>Г</v>
      </c>
      <c r="D28" s="94" t="s">
        <v>388</v>
      </c>
      <c r="E28" s="89" t="s">
        <v>388</v>
      </c>
      <c r="F28" s="89" t="s">
        <v>388</v>
      </c>
      <c r="G28" s="89" t="s">
        <v>388</v>
      </c>
      <c r="H28" s="89" t="s">
        <v>388</v>
      </c>
      <c r="I28" s="89" t="s">
        <v>388</v>
      </c>
      <c r="J28" s="89" t="s">
        <v>388</v>
      </c>
      <c r="K28" s="89" t="s">
        <v>388</v>
      </c>
      <c r="L28" s="89" t="s">
        <v>388</v>
      </c>
      <c r="M28" s="89" t="s">
        <v>388</v>
      </c>
      <c r="N28" s="89" t="s">
        <v>388</v>
      </c>
      <c r="O28" s="89" t="s">
        <v>388</v>
      </c>
      <c r="P28" s="89" t="s">
        <v>388</v>
      </c>
      <c r="Q28" s="89" t="s">
        <v>388</v>
      </c>
      <c r="R28" s="89" t="s">
        <v>388</v>
      </c>
      <c r="S28" s="89" t="s">
        <v>388</v>
      </c>
      <c r="T28" s="89" t="s">
        <v>388</v>
      </c>
      <c r="U28" s="89" t="s">
        <v>388</v>
      </c>
      <c r="V28" s="89" t="s">
        <v>388</v>
      </c>
      <c r="W28" s="89" t="s">
        <v>388</v>
      </c>
      <c r="X28" s="89" t="s">
        <v>388</v>
      </c>
      <c r="Y28" s="89" t="s">
        <v>388</v>
      </c>
      <c r="Z28" s="89" t="s">
        <v>388</v>
      </c>
      <c r="AA28" s="89" t="s">
        <v>388</v>
      </c>
      <c r="AB28" s="89" t="s">
        <v>388</v>
      </c>
      <c r="AC28" s="89" t="s">
        <v>388</v>
      </c>
      <c r="AD28" s="89" t="s">
        <v>388</v>
      </c>
    </row>
    <row r="29" spans="1:30" s="162" customFormat="1" ht="42">
      <c r="A29" s="92" t="str">
        <f>форма_1!A32</f>
        <v>2.3.1</v>
      </c>
      <c r="B29" s="98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29" s="92" t="str">
        <f>форма_1!C32</f>
        <v>Г</v>
      </c>
      <c r="D29" s="94" t="s">
        <v>388</v>
      </c>
      <c r="E29" s="89" t="s">
        <v>388</v>
      </c>
      <c r="F29" s="89" t="s">
        <v>388</v>
      </c>
      <c r="G29" s="89" t="s">
        <v>388</v>
      </c>
      <c r="H29" s="89" t="s">
        <v>388</v>
      </c>
      <c r="I29" s="89" t="s">
        <v>388</v>
      </c>
      <c r="J29" s="89" t="s">
        <v>388</v>
      </c>
      <c r="K29" s="89" t="s">
        <v>388</v>
      </c>
      <c r="L29" s="89" t="s">
        <v>388</v>
      </c>
      <c r="M29" s="89" t="s">
        <v>388</v>
      </c>
      <c r="N29" s="89" t="s">
        <v>388</v>
      </c>
      <c r="O29" s="89" t="s">
        <v>388</v>
      </c>
      <c r="P29" s="89" t="s">
        <v>388</v>
      </c>
      <c r="Q29" s="89" t="s">
        <v>388</v>
      </c>
      <c r="R29" s="89" t="s">
        <v>388</v>
      </c>
      <c r="S29" s="89" t="s">
        <v>388</v>
      </c>
      <c r="T29" s="89" t="s">
        <v>388</v>
      </c>
      <c r="U29" s="89" t="s">
        <v>388</v>
      </c>
      <c r="V29" s="89" t="s">
        <v>388</v>
      </c>
      <c r="W29" s="89" t="s">
        <v>388</v>
      </c>
      <c r="X29" s="89" t="s">
        <v>388</v>
      </c>
      <c r="Y29" s="89" t="s">
        <v>388</v>
      </c>
      <c r="Z29" s="89" t="s">
        <v>388</v>
      </c>
      <c r="AA29" s="89" t="s">
        <v>388</v>
      </c>
      <c r="AB29" s="89" t="s">
        <v>388</v>
      </c>
      <c r="AC29" s="89" t="s">
        <v>388</v>
      </c>
      <c r="AD29" s="89" t="s">
        <v>388</v>
      </c>
    </row>
    <row r="30" spans="1:30" s="162" customFormat="1" ht="42">
      <c r="A30" s="94" t="str">
        <f>форма_1!A33</f>
        <v> 2.3.1.1</v>
      </c>
      <c r="B30" s="101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0" s="94" t="str">
        <f>форма_1!C33</f>
        <v>I_1ITK_DGU</v>
      </c>
      <c r="D30" s="94" t="s">
        <v>388</v>
      </c>
      <c r="E30" s="89" t="s">
        <v>388</v>
      </c>
      <c r="F30" s="89" t="s">
        <v>388</v>
      </c>
      <c r="G30" s="89" t="s">
        <v>388</v>
      </c>
      <c r="H30" s="89" t="s">
        <v>388</v>
      </c>
      <c r="I30" s="89" t="s">
        <v>388</v>
      </c>
      <c r="J30" s="89" t="s">
        <v>388</v>
      </c>
      <c r="K30" s="89" t="s">
        <v>388</v>
      </c>
      <c r="L30" s="89" t="s">
        <v>388</v>
      </c>
      <c r="M30" s="89" t="s">
        <v>388</v>
      </c>
      <c r="N30" s="89" t="s">
        <v>388</v>
      </c>
      <c r="O30" s="89" t="s">
        <v>388</v>
      </c>
      <c r="P30" s="89" t="s">
        <v>388</v>
      </c>
      <c r="Q30" s="89" t="s">
        <v>388</v>
      </c>
      <c r="R30" s="89" t="s">
        <v>388</v>
      </c>
      <c r="S30" s="89" t="s">
        <v>388</v>
      </c>
      <c r="T30" s="89" t="s">
        <v>388</v>
      </c>
      <c r="U30" s="89" t="s">
        <v>388</v>
      </c>
      <c r="V30" s="89" t="s">
        <v>388</v>
      </c>
      <c r="W30" s="89" t="s">
        <v>388</v>
      </c>
      <c r="X30" s="89" t="s">
        <v>388</v>
      </c>
      <c r="Y30" s="89" t="s">
        <v>388</v>
      </c>
      <c r="Z30" s="89" t="s">
        <v>388</v>
      </c>
      <c r="AA30" s="89" t="s">
        <v>388</v>
      </c>
      <c r="AB30" s="89" t="s">
        <v>388</v>
      </c>
      <c r="AC30" s="89" t="s">
        <v>388</v>
      </c>
      <c r="AD30" s="89" t="s">
        <v>388</v>
      </c>
    </row>
    <row r="31" spans="1:30" ht="42">
      <c r="A31" s="92" t="str">
        <f>форма_1!A34</f>
        <v>2.3.4.</v>
      </c>
      <c r="B31" s="98" t="str">
        <f>форма_1!B34</f>
        <v>Модернизация, техническое перевооружение прочих объектов основных средств, всего, в том числе</v>
      </c>
      <c r="C31" s="92" t="str">
        <f>форма_1!C34</f>
        <v>Г</v>
      </c>
      <c r="D31" s="94" t="s">
        <v>388</v>
      </c>
      <c r="E31" s="89" t="s">
        <v>388</v>
      </c>
      <c r="F31" s="89" t="s">
        <v>388</v>
      </c>
      <c r="G31" s="89" t="s">
        <v>388</v>
      </c>
      <c r="H31" s="89" t="s">
        <v>388</v>
      </c>
      <c r="I31" s="89" t="s">
        <v>388</v>
      </c>
      <c r="J31" s="89" t="s">
        <v>388</v>
      </c>
      <c r="K31" s="89" t="s">
        <v>388</v>
      </c>
      <c r="L31" s="89" t="s">
        <v>388</v>
      </c>
      <c r="M31" s="89" t="s">
        <v>388</v>
      </c>
      <c r="N31" s="89" t="s">
        <v>388</v>
      </c>
      <c r="O31" s="89" t="s">
        <v>388</v>
      </c>
      <c r="P31" s="89" t="s">
        <v>388</v>
      </c>
      <c r="Q31" s="89" t="s">
        <v>388</v>
      </c>
      <c r="R31" s="89" t="s">
        <v>388</v>
      </c>
      <c r="S31" s="89" t="s">
        <v>388</v>
      </c>
      <c r="T31" s="89" t="s">
        <v>388</v>
      </c>
      <c r="U31" s="89" t="s">
        <v>388</v>
      </c>
      <c r="V31" s="89" t="s">
        <v>388</v>
      </c>
      <c r="W31" s="89" t="s">
        <v>388</v>
      </c>
      <c r="X31" s="89" t="s">
        <v>388</v>
      </c>
      <c r="Y31" s="89" t="s">
        <v>388</v>
      </c>
      <c r="Z31" s="89" t="s">
        <v>388</v>
      </c>
      <c r="AA31" s="89" t="s">
        <v>388</v>
      </c>
      <c r="AB31" s="89" t="s">
        <v>388</v>
      </c>
      <c r="AC31" s="89" t="s">
        <v>388</v>
      </c>
      <c r="AD31" s="89" t="s">
        <v>388</v>
      </c>
    </row>
    <row r="32" spans="1:30" s="162" customFormat="1" ht="21">
      <c r="A32" s="94" t="str">
        <f>форма_1!A35</f>
        <v>2.3.4.1.</v>
      </c>
      <c r="B32" s="101" t="str">
        <f>форма_1!B35</f>
        <v>Модернизация системы электроснабжения о. Итуруп</v>
      </c>
      <c r="C32" s="94" t="str">
        <f>форма_1!C35</f>
        <v>K_3IKR_MES</v>
      </c>
      <c r="D32" s="94" t="s">
        <v>388</v>
      </c>
      <c r="E32" s="89" t="s">
        <v>388</v>
      </c>
      <c r="F32" s="89" t="s">
        <v>388</v>
      </c>
      <c r="G32" s="89" t="s">
        <v>388</v>
      </c>
      <c r="H32" s="89" t="s">
        <v>388</v>
      </c>
      <c r="I32" s="89" t="s">
        <v>388</v>
      </c>
      <c r="J32" s="89" t="s">
        <v>388</v>
      </c>
      <c r="K32" s="89" t="s">
        <v>388</v>
      </c>
      <c r="L32" s="89" t="s">
        <v>388</v>
      </c>
      <c r="M32" s="89" t="s">
        <v>388</v>
      </c>
      <c r="N32" s="89" t="s">
        <v>388</v>
      </c>
      <c r="O32" s="89" t="s">
        <v>388</v>
      </c>
      <c r="P32" s="89" t="s">
        <v>388</v>
      </c>
      <c r="Q32" s="89" t="s">
        <v>388</v>
      </c>
      <c r="R32" s="89" t="s">
        <v>388</v>
      </c>
      <c r="S32" s="89" t="s">
        <v>388</v>
      </c>
      <c r="T32" s="89" t="s">
        <v>388</v>
      </c>
      <c r="U32" s="89" t="s">
        <v>388</v>
      </c>
      <c r="V32" s="89" t="s">
        <v>388</v>
      </c>
      <c r="W32" s="89" t="s">
        <v>388</v>
      </c>
      <c r="X32" s="89" t="s">
        <v>388</v>
      </c>
      <c r="Y32" s="89" t="s">
        <v>388</v>
      </c>
      <c r="Z32" s="89" t="s">
        <v>388</v>
      </c>
      <c r="AA32" s="89" t="s">
        <v>388</v>
      </c>
      <c r="AB32" s="89" t="s">
        <v>388</v>
      </c>
      <c r="AC32" s="89" t="s">
        <v>388</v>
      </c>
      <c r="AD32" s="89" t="s">
        <v>388</v>
      </c>
    </row>
    <row r="33" spans="1:30" s="162" customFormat="1" ht="21">
      <c r="A33" s="92" t="str">
        <f>форма_1!A36</f>
        <v>2.3.5.</v>
      </c>
      <c r="B33" s="98" t="str">
        <f>форма_1!B36</f>
        <v>Новое строительство, всего, в том числе:</v>
      </c>
      <c r="C33" s="92" t="str">
        <f>форма_1!C36</f>
        <v>Г</v>
      </c>
      <c r="D33" s="94" t="s">
        <v>388</v>
      </c>
      <c r="E33" s="89" t="s">
        <v>388</v>
      </c>
      <c r="F33" s="89" t="s">
        <v>388</v>
      </c>
      <c r="G33" s="89" t="s">
        <v>388</v>
      </c>
      <c r="H33" s="89" t="s">
        <v>388</v>
      </c>
      <c r="I33" s="89" t="s">
        <v>388</v>
      </c>
      <c r="J33" s="89" t="s">
        <v>388</v>
      </c>
      <c r="K33" s="89" t="s">
        <v>388</v>
      </c>
      <c r="L33" s="89" t="s">
        <v>388</v>
      </c>
      <c r="M33" s="89" t="s">
        <v>388</v>
      </c>
      <c r="N33" s="89" t="s">
        <v>388</v>
      </c>
      <c r="O33" s="89" t="s">
        <v>388</v>
      </c>
      <c r="P33" s="89" t="s">
        <v>388</v>
      </c>
      <c r="Q33" s="89" t="s">
        <v>388</v>
      </c>
      <c r="R33" s="89" t="s">
        <v>388</v>
      </c>
      <c r="S33" s="89" t="s">
        <v>388</v>
      </c>
      <c r="T33" s="89" t="s">
        <v>388</v>
      </c>
      <c r="U33" s="89" t="s">
        <v>388</v>
      </c>
      <c r="V33" s="89" t="s">
        <v>388</v>
      </c>
      <c r="W33" s="89" t="s">
        <v>388</v>
      </c>
      <c r="X33" s="89" t="s">
        <v>388</v>
      </c>
      <c r="Y33" s="89" t="s">
        <v>388</v>
      </c>
      <c r="Z33" s="89" t="s">
        <v>388</v>
      </c>
      <c r="AA33" s="89" t="s">
        <v>388</v>
      </c>
      <c r="AB33" s="89" t="s">
        <v>388</v>
      </c>
      <c r="AC33" s="89" t="s">
        <v>388</v>
      </c>
      <c r="AD33" s="89" t="s">
        <v>388</v>
      </c>
    </row>
    <row r="34" spans="1:30" ht="31.5">
      <c r="A34" s="92" t="str">
        <f>форма_1!A37</f>
        <v>2.3.5.1.</v>
      </c>
      <c r="B34" s="98" t="str">
        <f>форма_1!B37</f>
        <v>Новое строительство объектов по производству электрической энергии, всего, в том числе:</v>
      </c>
      <c r="C34" s="92" t="str">
        <f>форма_1!C37</f>
        <v>Г</v>
      </c>
      <c r="D34" s="94" t="s">
        <v>388</v>
      </c>
      <c r="E34" s="89" t="s">
        <v>388</v>
      </c>
      <c r="F34" s="89" t="s">
        <v>388</v>
      </c>
      <c r="G34" s="89" t="s">
        <v>388</v>
      </c>
      <c r="H34" s="89" t="s">
        <v>388</v>
      </c>
      <c r="I34" s="89" t="s">
        <v>388</v>
      </c>
      <c r="J34" s="89" t="s">
        <v>388</v>
      </c>
      <c r="K34" s="89" t="s">
        <v>388</v>
      </c>
      <c r="L34" s="89" t="s">
        <v>388</v>
      </c>
      <c r="M34" s="89" t="s">
        <v>388</v>
      </c>
      <c r="N34" s="89" t="s">
        <v>388</v>
      </c>
      <c r="O34" s="89" t="s">
        <v>388</v>
      </c>
      <c r="P34" s="89" t="s">
        <v>388</v>
      </c>
      <c r="Q34" s="89" t="s">
        <v>388</v>
      </c>
      <c r="R34" s="89" t="s">
        <v>388</v>
      </c>
      <c r="S34" s="89" t="s">
        <v>388</v>
      </c>
      <c r="T34" s="89" t="s">
        <v>388</v>
      </c>
      <c r="U34" s="89" t="s">
        <v>388</v>
      </c>
      <c r="V34" s="89" t="s">
        <v>388</v>
      </c>
      <c r="W34" s="89" t="s">
        <v>388</v>
      </c>
      <c r="X34" s="89" t="s">
        <v>388</v>
      </c>
      <c r="Y34" s="89" t="s">
        <v>388</v>
      </c>
      <c r="Z34" s="89" t="s">
        <v>388</v>
      </c>
      <c r="AA34" s="89" t="s">
        <v>388</v>
      </c>
      <c r="AB34" s="89" t="s">
        <v>388</v>
      </c>
      <c r="AC34" s="89" t="s">
        <v>388</v>
      </c>
      <c r="AD34" s="89" t="s">
        <v>388</v>
      </c>
    </row>
    <row r="35" spans="1:30" s="162" customFormat="1" ht="52.5">
      <c r="A35" s="94" t="str">
        <f>форма_1!A38</f>
        <v>2.3.5.1.</v>
      </c>
      <c r="B35" s="101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5" s="94" t="str">
        <f>форма_1!C38</f>
        <v>K_6IR_SES</v>
      </c>
      <c r="D35" s="94" t="s">
        <v>388</v>
      </c>
      <c r="E35" s="89" t="s">
        <v>388</v>
      </c>
      <c r="F35" s="89" t="s">
        <v>388</v>
      </c>
      <c r="G35" s="89" t="s">
        <v>388</v>
      </c>
      <c r="H35" s="89" t="s">
        <v>388</v>
      </c>
      <c r="I35" s="89" t="s">
        <v>388</v>
      </c>
      <c r="J35" s="89" t="s">
        <v>388</v>
      </c>
      <c r="K35" s="89" t="s">
        <v>388</v>
      </c>
      <c r="L35" s="89" t="s">
        <v>388</v>
      </c>
      <c r="M35" s="89" t="s">
        <v>388</v>
      </c>
      <c r="N35" s="89" t="s">
        <v>388</v>
      </c>
      <c r="O35" s="89" t="s">
        <v>388</v>
      </c>
      <c r="P35" s="89" t="s">
        <v>388</v>
      </c>
      <c r="Q35" s="89" t="s">
        <v>388</v>
      </c>
      <c r="R35" s="89" t="s">
        <v>388</v>
      </c>
      <c r="S35" s="89" t="s">
        <v>388</v>
      </c>
      <c r="T35" s="89" t="s">
        <v>388</v>
      </c>
      <c r="U35" s="89" t="s">
        <v>388</v>
      </c>
      <c r="V35" s="89" t="s">
        <v>388</v>
      </c>
      <c r="W35" s="89" t="s">
        <v>388</v>
      </c>
      <c r="X35" s="89" t="s">
        <v>388</v>
      </c>
      <c r="Y35" s="89" t="s">
        <v>388</v>
      </c>
      <c r="Z35" s="89" t="s">
        <v>388</v>
      </c>
      <c r="AA35" s="89" t="s">
        <v>388</v>
      </c>
      <c r="AB35" s="89" t="s">
        <v>388</v>
      </c>
      <c r="AC35" s="89" t="s">
        <v>388</v>
      </c>
      <c r="AD35" s="89" t="s">
        <v>388</v>
      </c>
    </row>
    <row r="36" spans="1:2" ht="12.75">
      <c r="A36" s="157"/>
      <c r="B36" s="158"/>
    </row>
    <row r="37" spans="1:2" ht="12.75">
      <c r="A37" s="157" t="str">
        <f>форма_1!A40</f>
        <v>_____1_Вместо слов "Факт (Предложение по корректировке утвержденного плана)" указывается слово "Факт", если год, в отношении которого заполняется столбец, будет завершен по состоянию на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- слова "Предложение по корректировке утвержденного плана".</v>
      </c>
      <c r="B37" s="158"/>
    </row>
  </sheetData>
  <sheetProtection selectLockedCells="1" selectUnlockedCells="1"/>
  <mergeCells count="32">
    <mergeCell ref="AA10:AD10"/>
    <mergeCell ref="Y10:Z11"/>
    <mergeCell ref="X10:X12"/>
    <mergeCell ref="V10:W11"/>
    <mergeCell ref="U10:U12"/>
    <mergeCell ref="AC11:AD11"/>
    <mergeCell ref="Q11:Q12"/>
    <mergeCell ref="H13:I13"/>
    <mergeCell ref="M11:M12"/>
    <mergeCell ref="J11:K11"/>
    <mergeCell ref="N11:N12"/>
    <mergeCell ref="H11:I12"/>
    <mergeCell ref="C10:C12"/>
    <mergeCell ref="N10:P10"/>
    <mergeCell ref="AA11:AB11"/>
    <mergeCell ref="O11:P11"/>
    <mergeCell ref="H10:M10"/>
    <mergeCell ref="F11:F12"/>
    <mergeCell ref="Q10:T10"/>
    <mergeCell ref="S11:T11"/>
    <mergeCell ref="D10:F10"/>
    <mergeCell ref="L11:L12"/>
    <mergeCell ref="B10:B12"/>
    <mergeCell ref="D11:E11"/>
    <mergeCell ref="R11:R12"/>
    <mergeCell ref="G10:G12"/>
    <mergeCell ref="F8:H8"/>
    <mergeCell ref="N1:P1"/>
    <mergeCell ref="A3:P3"/>
    <mergeCell ref="G5:P5"/>
    <mergeCell ref="G6:K6"/>
    <mergeCell ref="A10:A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36" sqref="A36:A37"/>
    </sheetView>
  </sheetViews>
  <sheetFormatPr defaultColWidth="9.00390625" defaultRowHeight="12.75"/>
  <cols>
    <col min="1" max="1" width="9.125" style="57" customWidth="1"/>
    <col min="2" max="2" width="18.25390625" style="57" customWidth="1"/>
    <col min="3" max="20" width="9.125" style="57" customWidth="1"/>
    <col min="21" max="21" width="10.00390625" style="57" bestFit="1" customWidth="1"/>
    <col min="22" max="16384" width="9.125" style="57" customWidth="1"/>
  </cols>
  <sheetData>
    <row r="1" spans="1:27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336" t="s">
        <v>288</v>
      </c>
      <c r="N1" s="336"/>
      <c r="O1" s="13"/>
      <c r="P1" s="13"/>
      <c r="Q1" s="13"/>
      <c r="R1" s="13"/>
      <c r="S1" s="12"/>
      <c r="T1" s="12"/>
      <c r="U1" s="12"/>
      <c r="V1" s="12"/>
      <c r="W1" s="12"/>
      <c r="X1" s="12"/>
      <c r="Y1" s="12"/>
      <c r="Z1" s="12"/>
      <c r="AA1" s="12"/>
    </row>
    <row r="2" spans="1:2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.75">
      <c r="A3" s="325" t="s">
        <v>289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5"/>
    </row>
    <row r="4" spans="1:27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2.75">
      <c r="A5" s="5"/>
      <c r="B5" s="5"/>
      <c r="C5" s="5"/>
      <c r="D5" s="16"/>
      <c r="E5" s="17" t="s">
        <v>2</v>
      </c>
      <c r="F5" s="402" t="str">
        <f>форма_1!M5</f>
        <v>Общество с ограниченной ответственностью "ДальЭнергоИнвест"</v>
      </c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2.75">
      <c r="A6" s="5"/>
      <c r="B6" s="5"/>
      <c r="C6" s="5"/>
      <c r="D6" s="5"/>
      <c r="E6" s="18"/>
      <c r="F6" s="329" t="s">
        <v>4</v>
      </c>
      <c r="G6" s="329"/>
      <c r="H6" s="329"/>
      <c r="I6" s="32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8"/>
      <c r="O7" s="18"/>
      <c r="P7" s="18"/>
      <c r="Q7" s="18"/>
      <c r="R7" s="18"/>
      <c r="S7" s="18"/>
      <c r="T7" s="18"/>
      <c r="U7" s="5"/>
      <c r="V7" s="5"/>
      <c r="W7" s="5"/>
      <c r="X7" s="5"/>
      <c r="Y7" s="18"/>
      <c r="Z7" s="5"/>
      <c r="AA7" s="5"/>
    </row>
    <row r="8" spans="1:27" ht="14.25" customHeight="1">
      <c r="A8" s="5"/>
      <c r="B8" s="5"/>
      <c r="C8" s="5"/>
      <c r="D8" s="5"/>
      <c r="E8" s="5"/>
      <c r="F8" s="19" t="s">
        <v>5</v>
      </c>
      <c r="G8" s="4" t="str">
        <f>форма_1!O8</f>
        <v>2020</v>
      </c>
      <c r="H8" s="16" t="s">
        <v>6</v>
      </c>
      <c r="I8" s="5"/>
      <c r="J8" s="5"/>
      <c r="K8" s="5"/>
      <c r="L8" s="5"/>
      <c r="M8" s="5"/>
      <c r="N8" s="20"/>
      <c r="O8" s="20"/>
      <c r="P8" s="20"/>
      <c r="Q8" s="20"/>
      <c r="R8" s="20"/>
      <c r="S8" s="21"/>
      <c r="T8" s="21"/>
      <c r="U8" s="5"/>
      <c r="V8" s="5"/>
      <c r="W8" s="5"/>
      <c r="X8" s="5"/>
      <c r="Y8" s="5"/>
      <c r="Z8" s="16"/>
      <c r="AA8" s="5"/>
    </row>
    <row r="9" spans="1:27" ht="22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0"/>
      <c r="O9" s="20"/>
      <c r="P9" s="20"/>
      <c r="Q9" s="20"/>
      <c r="R9" s="20"/>
      <c r="S9" s="5"/>
      <c r="T9" s="5"/>
      <c r="U9" s="5"/>
      <c r="V9" s="5"/>
      <c r="W9" s="5"/>
      <c r="X9" s="5"/>
      <c r="Y9" s="16"/>
      <c r="Z9" s="16"/>
      <c r="AA9" s="5"/>
    </row>
    <row r="10" spans="1:27" ht="44.25" customHeight="1">
      <c r="A10" s="403" t="s">
        <v>9</v>
      </c>
      <c r="B10" s="403" t="s">
        <v>61</v>
      </c>
      <c r="C10" s="403" t="s">
        <v>290</v>
      </c>
      <c r="D10" s="404" t="s">
        <v>291</v>
      </c>
      <c r="E10" s="404"/>
      <c r="F10" s="404"/>
      <c r="G10" s="404"/>
      <c r="H10" s="404"/>
      <c r="I10" s="403" t="s">
        <v>292</v>
      </c>
      <c r="J10" s="403" t="s">
        <v>293</v>
      </c>
      <c r="K10" s="403"/>
      <c r="L10" s="403"/>
      <c r="M10" s="403"/>
      <c r="N10" s="403"/>
      <c r="O10" s="403" t="s">
        <v>294</v>
      </c>
      <c r="P10" s="403"/>
      <c r="Q10" s="403"/>
      <c r="R10" s="403"/>
      <c r="S10" s="403" t="s">
        <v>295</v>
      </c>
      <c r="T10" s="403" t="s">
        <v>296</v>
      </c>
      <c r="U10" s="404" t="s">
        <v>297</v>
      </c>
      <c r="V10" s="404"/>
      <c r="W10" s="404"/>
      <c r="X10" s="404"/>
      <c r="Y10" s="403" t="s">
        <v>298</v>
      </c>
      <c r="Z10" s="403"/>
      <c r="AA10" s="403" t="s">
        <v>299</v>
      </c>
    </row>
    <row r="11" spans="1:27" ht="95.25" customHeight="1">
      <c r="A11" s="403"/>
      <c r="B11" s="403"/>
      <c r="C11" s="403"/>
      <c r="D11" s="403" t="s">
        <v>300</v>
      </c>
      <c r="E11" s="403"/>
      <c r="F11" s="403" t="s">
        <v>301</v>
      </c>
      <c r="G11" s="403"/>
      <c r="H11" s="403"/>
      <c r="I11" s="403"/>
      <c r="J11" s="403" t="s">
        <v>302</v>
      </c>
      <c r="K11" s="403" t="s">
        <v>303</v>
      </c>
      <c r="L11" s="403"/>
      <c r="M11" s="403" t="s">
        <v>304</v>
      </c>
      <c r="N11" s="403" t="s">
        <v>305</v>
      </c>
      <c r="O11" s="403" t="s">
        <v>306</v>
      </c>
      <c r="P11" s="403" t="s">
        <v>307</v>
      </c>
      <c r="Q11" s="403" t="s">
        <v>308</v>
      </c>
      <c r="R11" s="403"/>
      <c r="S11" s="403"/>
      <c r="T11" s="403"/>
      <c r="U11" s="403" t="s">
        <v>309</v>
      </c>
      <c r="V11" s="403"/>
      <c r="W11" s="403" t="s">
        <v>310</v>
      </c>
      <c r="X11" s="403"/>
      <c r="Y11" s="403" t="s">
        <v>311</v>
      </c>
      <c r="Z11" s="403" t="s">
        <v>312</v>
      </c>
      <c r="AA11" s="403"/>
    </row>
    <row r="12" spans="1:27" ht="27">
      <c r="A12" s="403"/>
      <c r="B12" s="403"/>
      <c r="C12" s="403"/>
      <c r="D12" s="22" t="s">
        <v>268</v>
      </c>
      <c r="E12" s="22" t="s">
        <v>269</v>
      </c>
      <c r="F12" s="403"/>
      <c r="G12" s="403"/>
      <c r="H12" s="403"/>
      <c r="I12" s="403"/>
      <c r="J12" s="403"/>
      <c r="K12" s="22" t="s">
        <v>270</v>
      </c>
      <c r="L12" s="22" t="s">
        <v>271</v>
      </c>
      <c r="M12" s="403"/>
      <c r="N12" s="403"/>
      <c r="O12" s="403"/>
      <c r="P12" s="403"/>
      <c r="Q12" s="23" t="s">
        <v>272</v>
      </c>
      <c r="R12" s="23" t="s">
        <v>273</v>
      </c>
      <c r="S12" s="403"/>
      <c r="T12" s="403"/>
      <c r="U12" s="24" t="s">
        <v>276</v>
      </c>
      <c r="V12" s="24" t="s">
        <v>277</v>
      </c>
      <c r="W12" s="24" t="s">
        <v>276</v>
      </c>
      <c r="X12" s="24" t="s">
        <v>277</v>
      </c>
      <c r="Y12" s="403"/>
      <c r="Z12" s="403"/>
      <c r="AA12" s="403"/>
    </row>
    <row r="13" spans="1:27" ht="12.75" customHeight="1">
      <c r="A13" s="187">
        <v>1</v>
      </c>
      <c r="B13" s="188">
        <v>2</v>
      </c>
      <c r="C13" s="187">
        <v>3</v>
      </c>
      <c r="D13" s="189" t="s">
        <v>313</v>
      </c>
      <c r="E13" s="189" t="s">
        <v>142</v>
      </c>
      <c r="F13" s="405" t="s">
        <v>143</v>
      </c>
      <c r="G13" s="405"/>
      <c r="H13" s="405"/>
      <c r="I13" s="187">
        <v>7</v>
      </c>
      <c r="J13" s="189" t="s">
        <v>145</v>
      </c>
      <c r="K13" s="189" t="s">
        <v>105</v>
      </c>
      <c r="L13" s="189" t="s">
        <v>146</v>
      </c>
      <c r="M13" s="189" t="s">
        <v>147</v>
      </c>
      <c r="N13" s="189" t="s">
        <v>226</v>
      </c>
      <c r="O13" s="189" t="s">
        <v>227</v>
      </c>
      <c r="P13" s="189" t="s">
        <v>228</v>
      </c>
      <c r="Q13" s="189" t="s">
        <v>229</v>
      </c>
      <c r="R13" s="189" t="s">
        <v>230</v>
      </c>
      <c r="S13" s="188">
        <v>17</v>
      </c>
      <c r="T13" s="187">
        <v>18</v>
      </c>
      <c r="U13" s="189" t="s">
        <v>279</v>
      </c>
      <c r="V13" s="189" t="s">
        <v>314</v>
      </c>
      <c r="W13" s="189" t="s">
        <v>280</v>
      </c>
      <c r="X13" s="189" t="s">
        <v>281</v>
      </c>
      <c r="Y13" s="189" t="s">
        <v>315</v>
      </c>
      <c r="Z13" s="189" t="s">
        <v>282</v>
      </c>
      <c r="AA13" s="187">
        <v>25</v>
      </c>
    </row>
    <row r="14" spans="1:27" ht="40.5" customHeight="1">
      <c r="A14" s="190">
        <f>форма_1!A17</f>
        <v>0</v>
      </c>
      <c r="B14" s="191" t="str">
        <f>форма_1!B17</f>
        <v>ВСЕГО по инвестиционной программе ООО "ДальЭнергоИнвест"</v>
      </c>
      <c r="C14" s="192" t="str">
        <f>форма_1!C17</f>
        <v>Г</v>
      </c>
      <c r="D14" s="193" t="s">
        <v>388</v>
      </c>
      <c r="E14" s="193" t="s">
        <v>388</v>
      </c>
      <c r="F14" s="193" t="s">
        <v>388</v>
      </c>
      <c r="G14" s="193" t="s">
        <v>388</v>
      </c>
      <c r="H14" s="193" t="s">
        <v>388</v>
      </c>
      <c r="I14" s="193" t="s">
        <v>388</v>
      </c>
      <c r="J14" s="193" t="s">
        <v>388</v>
      </c>
      <c r="K14" s="193" t="s">
        <v>388</v>
      </c>
      <c r="L14" s="193" t="s">
        <v>388</v>
      </c>
      <c r="M14" s="193" t="s">
        <v>388</v>
      </c>
      <c r="N14" s="193" t="s">
        <v>388</v>
      </c>
      <c r="O14" s="193" t="s">
        <v>388</v>
      </c>
      <c r="P14" s="193" t="s">
        <v>388</v>
      </c>
      <c r="Q14" s="193" t="s">
        <v>388</v>
      </c>
      <c r="R14" s="193" t="s">
        <v>388</v>
      </c>
      <c r="S14" s="193" t="s">
        <v>388</v>
      </c>
      <c r="T14" s="193" t="s">
        <v>388</v>
      </c>
      <c r="U14" s="194">
        <f>U22</f>
        <v>0</v>
      </c>
      <c r="V14" s="194">
        <f>V22</f>
        <v>0</v>
      </c>
      <c r="W14" s="194" t="s">
        <v>388</v>
      </c>
      <c r="X14" s="194" t="s">
        <v>388</v>
      </c>
      <c r="Y14" s="194" t="s">
        <v>388</v>
      </c>
      <c r="Z14" s="194" t="s">
        <v>388</v>
      </c>
      <c r="AA14" s="194" t="s">
        <v>388</v>
      </c>
    </row>
    <row r="15" spans="1:27" ht="25.5" customHeight="1">
      <c r="A15" s="190" t="str">
        <f>форма_1!A18</f>
        <v>0.2.</v>
      </c>
      <c r="B15" s="191" t="str">
        <f>форма_1!B18</f>
        <v>Реконструкция, всего</v>
      </c>
      <c r="C15" s="192" t="str">
        <f>форма_1!C18</f>
        <v>Г</v>
      </c>
      <c r="D15" s="193" t="s">
        <v>388</v>
      </c>
      <c r="E15" s="193" t="s">
        <v>388</v>
      </c>
      <c r="F15" s="193" t="s">
        <v>388</v>
      </c>
      <c r="G15" s="193" t="s">
        <v>388</v>
      </c>
      <c r="H15" s="193" t="s">
        <v>388</v>
      </c>
      <c r="I15" s="193" t="s">
        <v>388</v>
      </c>
      <c r="J15" s="193" t="s">
        <v>388</v>
      </c>
      <c r="K15" s="193" t="s">
        <v>388</v>
      </c>
      <c r="L15" s="193" t="s">
        <v>388</v>
      </c>
      <c r="M15" s="193" t="s">
        <v>388</v>
      </c>
      <c r="N15" s="193" t="s">
        <v>388</v>
      </c>
      <c r="O15" s="193" t="s">
        <v>388</v>
      </c>
      <c r="P15" s="193" t="s">
        <v>388</v>
      </c>
      <c r="Q15" s="193" t="s">
        <v>388</v>
      </c>
      <c r="R15" s="193" t="s">
        <v>388</v>
      </c>
      <c r="S15" s="193" t="s">
        <v>388</v>
      </c>
      <c r="T15" s="193" t="s">
        <v>388</v>
      </c>
      <c r="U15" s="194">
        <v>0</v>
      </c>
      <c r="V15" s="194">
        <v>0</v>
      </c>
      <c r="W15" s="194" t="s">
        <v>388</v>
      </c>
      <c r="X15" s="194" t="s">
        <v>388</v>
      </c>
      <c r="Y15" s="194" t="s">
        <v>388</v>
      </c>
      <c r="Z15" s="194" t="s">
        <v>388</v>
      </c>
      <c r="AA15" s="194" t="s">
        <v>388</v>
      </c>
    </row>
    <row r="16" spans="1:27" ht="31.5" customHeight="1">
      <c r="A16" s="190" t="str">
        <f>форма_1!A19</f>
        <v>0.3.</v>
      </c>
      <c r="B16" s="191" t="str">
        <f>форма_1!B19</f>
        <v>Модернизация, техническое перевооружение, всего</v>
      </c>
      <c r="C16" s="192" t="str">
        <f>форма_1!C19</f>
        <v>Г</v>
      </c>
      <c r="D16" s="193" t="s">
        <v>388</v>
      </c>
      <c r="E16" s="193" t="s">
        <v>388</v>
      </c>
      <c r="F16" s="193" t="s">
        <v>388</v>
      </c>
      <c r="G16" s="193" t="s">
        <v>388</v>
      </c>
      <c r="H16" s="193" t="s">
        <v>388</v>
      </c>
      <c r="I16" s="193" t="s">
        <v>388</v>
      </c>
      <c r="J16" s="193" t="s">
        <v>388</v>
      </c>
      <c r="K16" s="193" t="s">
        <v>388</v>
      </c>
      <c r="L16" s="193" t="s">
        <v>388</v>
      </c>
      <c r="M16" s="193" t="s">
        <v>388</v>
      </c>
      <c r="N16" s="193" t="s">
        <v>388</v>
      </c>
      <c r="O16" s="193" t="s">
        <v>388</v>
      </c>
      <c r="P16" s="193" t="s">
        <v>388</v>
      </c>
      <c r="Q16" s="193" t="s">
        <v>388</v>
      </c>
      <c r="R16" s="193" t="s">
        <v>388</v>
      </c>
      <c r="S16" s="193" t="s">
        <v>388</v>
      </c>
      <c r="T16" s="193" t="s">
        <v>388</v>
      </c>
      <c r="U16" s="194">
        <v>0</v>
      </c>
      <c r="V16" s="194">
        <v>0</v>
      </c>
      <c r="W16" s="194" t="s">
        <v>388</v>
      </c>
      <c r="X16" s="194" t="s">
        <v>388</v>
      </c>
      <c r="Y16" s="194" t="s">
        <v>388</v>
      </c>
      <c r="Z16" s="194" t="s">
        <v>388</v>
      </c>
      <c r="AA16" s="194" t="s">
        <v>388</v>
      </c>
    </row>
    <row r="17" spans="1:27" ht="83.25" customHeight="1">
      <c r="A17" s="190" t="str">
        <f>форма_1!A20</f>
        <v>0.5</v>
      </c>
      <c r="B17" s="191" t="str">
        <f>форма_1!B20</f>
        <v>Новое строительство, всего</v>
      </c>
      <c r="C17" s="192" t="str">
        <f>форма_1!C20</f>
        <v>Г</v>
      </c>
      <c r="D17" s="193" t="s">
        <v>388</v>
      </c>
      <c r="E17" s="193" t="s">
        <v>388</v>
      </c>
      <c r="F17" s="193" t="s">
        <v>388</v>
      </c>
      <c r="G17" s="193" t="s">
        <v>388</v>
      </c>
      <c r="H17" s="193" t="s">
        <v>388</v>
      </c>
      <c r="I17" s="193" t="s">
        <v>388</v>
      </c>
      <c r="J17" s="193" t="s">
        <v>388</v>
      </c>
      <c r="K17" s="193" t="s">
        <v>388</v>
      </c>
      <c r="L17" s="193" t="s">
        <v>388</v>
      </c>
      <c r="M17" s="193" t="s">
        <v>388</v>
      </c>
      <c r="N17" s="193" t="s">
        <v>388</v>
      </c>
      <c r="O17" s="193" t="s">
        <v>388</v>
      </c>
      <c r="P17" s="193" t="s">
        <v>388</v>
      </c>
      <c r="Q17" s="193" t="s">
        <v>388</v>
      </c>
      <c r="R17" s="193" t="s">
        <v>388</v>
      </c>
      <c r="S17" s="193" t="s">
        <v>388</v>
      </c>
      <c r="T17" s="193" t="s">
        <v>388</v>
      </c>
      <c r="U17" s="194">
        <v>0</v>
      </c>
      <c r="V17" s="194">
        <v>0</v>
      </c>
      <c r="W17" s="194" t="s">
        <v>388</v>
      </c>
      <c r="X17" s="194" t="s">
        <v>388</v>
      </c>
      <c r="Y17" s="194" t="s">
        <v>388</v>
      </c>
      <c r="Z17" s="194" t="s">
        <v>388</v>
      </c>
      <c r="AA17" s="194" t="s">
        <v>388</v>
      </c>
    </row>
    <row r="18" spans="1:27" ht="97.5" customHeight="1">
      <c r="A18" s="190">
        <f>форма_1!A21</f>
        <v>1</v>
      </c>
      <c r="B18" s="191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18" s="192" t="str">
        <f>форма_1!C21</f>
        <v>Г</v>
      </c>
      <c r="D18" s="193" t="s">
        <v>388</v>
      </c>
      <c r="E18" s="193" t="s">
        <v>388</v>
      </c>
      <c r="F18" s="193" t="s">
        <v>388</v>
      </c>
      <c r="G18" s="193" t="s">
        <v>388</v>
      </c>
      <c r="H18" s="193" t="s">
        <v>388</v>
      </c>
      <c r="I18" s="193" t="s">
        <v>388</v>
      </c>
      <c r="J18" s="193" t="s">
        <v>388</v>
      </c>
      <c r="K18" s="193" t="s">
        <v>388</v>
      </c>
      <c r="L18" s="193" t="s">
        <v>388</v>
      </c>
      <c r="M18" s="193" t="s">
        <v>388</v>
      </c>
      <c r="N18" s="193" t="s">
        <v>388</v>
      </c>
      <c r="O18" s="193" t="s">
        <v>388</v>
      </c>
      <c r="P18" s="193" t="s">
        <v>388</v>
      </c>
      <c r="Q18" s="193" t="s">
        <v>388</v>
      </c>
      <c r="R18" s="193" t="s">
        <v>388</v>
      </c>
      <c r="S18" s="193" t="s">
        <v>388</v>
      </c>
      <c r="T18" s="193" t="s">
        <v>388</v>
      </c>
      <c r="U18" s="194">
        <v>0</v>
      </c>
      <c r="V18" s="194">
        <v>0</v>
      </c>
      <c r="W18" s="194" t="s">
        <v>388</v>
      </c>
      <c r="X18" s="194" t="s">
        <v>388</v>
      </c>
      <c r="Y18" s="194" t="s">
        <v>388</v>
      </c>
      <c r="Z18" s="194" t="s">
        <v>388</v>
      </c>
      <c r="AA18" s="194" t="s">
        <v>388</v>
      </c>
    </row>
    <row r="19" spans="1:27" ht="49.5" customHeight="1">
      <c r="A19" s="190" t="str">
        <f>форма_1!A22</f>
        <v>1.2.</v>
      </c>
      <c r="B19" s="191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19" s="192" t="str">
        <f>форма_1!C22</f>
        <v>Г</v>
      </c>
      <c r="D19" s="193" t="s">
        <v>388</v>
      </c>
      <c r="E19" s="193" t="s">
        <v>388</v>
      </c>
      <c r="F19" s="193" t="s">
        <v>388</v>
      </c>
      <c r="G19" s="193" t="s">
        <v>388</v>
      </c>
      <c r="H19" s="193" t="s">
        <v>388</v>
      </c>
      <c r="I19" s="193" t="s">
        <v>388</v>
      </c>
      <c r="J19" s="193" t="s">
        <v>388</v>
      </c>
      <c r="K19" s="193" t="s">
        <v>388</v>
      </c>
      <c r="L19" s="193" t="s">
        <v>388</v>
      </c>
      <c r="M19" s="193" t="s">
        <v>388</v>
      </c>
      <c r="N19" s="193" t="s">
        <v>388</v>
      </c>
      <c r="O19" s="193" t="s">
        <v>388</v>
      </c>
      <c r="P19" s="193" t="s">
        <v>388</v>
      </c>
      <c r="Q19" s="193" t="s">
        <v>388</v>
      </c>
      <c r="R19" s="193" t="s">
        <v>388</v>
      </c>
      <c r="S19" s="193" t="s">
        <v>388</v>
      </c>
      <c r="T19" s="193" t="s">
        <v>388</v>
      </c>
      <c r="U19" s="194">
        <f>U23</f>
        <v>0</v>
      </c>
      <c r="V19" s="194">
        <f>V23</f>
        <v>0</v>
      </c>
      <c r="W19" s="194" t="s">
        <v>388</v>
      </c>
      <c r="X19" s="194" t="s">
        <v>388</v>
      </c>
      <c r="Y19" s="194" t="s">
        <v>388</v>
      </c>
      <c r="Z19" s="194" t="s">
        <v>388</v>
      </c>
      <c r="AA19" s="194" t="s">
        <v>388</v>
      </c>
    </row>
    <row r="20" spans="1:27" s="162" customFormat="1" ht="37.5" customHeight="1">
      <c r="A20" s="190" t="str">
        <f>форма_1!A23</f>
        <v>1.3.</v>
      </c>
      <c r="B20" s="191" t="str">
        <f>форма_1!B23</f>
        <v>Модернизация, техническое перевооружение, всего</v>
      </c>
      <c r="C20" s="192" t="str">
        <f>форма_1!C23</f>
        <v>Г</v>
      </c>
      <c r="D20" s="193" t="s">
        <v>388</v>
      </c>
      <c r="E20" s="193" t="s">
        <v>388</v>
      </c>
      <c r="F20" s="193" t="s">
        <v>388</v>
      </c>
      <c r="G20" s="193" t="s">
        <v>388</v>
      </c>
      <c r="H20" s="193" t="s">
        <v>388</v>
      </c>
      <c r="I20" s="193" t="s">
        <v>388</v>
      </c>
      <c r="J20" s="193" t="s">
        <v>388</v>
      </c>
      <c r="K20" s="193" t="s">
        <v>388</v>
      </c>
      <c r="L20" s="193" t="s">
        <v>388</v>
      </c>
      <c r="M20" s="193" t="s">
        <v>388</v>
      </c>
      <c r="N20" s="193" t="s">
        <v>388</v>
      </c>
      <c r="O20" s="193" t="s">
        <v>388</v>
      </c>
      <c r="P20" s="193" t="s">
        <v>388</v>
      </c>
      <c r="Q20" s="193" t="s">
        <v>388</v>
      </c>
      <c r="R20" s="193" t="s">
        <v>388</v>
      </c>
      <c r="S20" s="193" t="s">
        <v>388</v>
      </c>
      <c r="T20" s="193" t="s">
        <v>388</v>
      </c>
      <c r="U20" s="194">
        <f>U26</f>
        <v>0</v>
      </c>
      <c r="V20" s="194">
        <f>V26</f>
        <v>0</v>
      </c>
      <c r="W20" s="194" t="s">
        <v>388</v>
      </c>
      <c r="X20" s="194" t="s">
        <v>388</v>
      </c>
      <c r="Y20" s="194" t="s">
        <v>388</v>
      </c>
      <c r="Z20" s="194" t="s">
        <v>388</v>
      </c>
      <c r="AA20" s="194" t="s">
        <v>388</v>
      </c>
    </row>
    <row r="21" spans="1:27" ht="63" customHeight="1">
      <c r="A21" s="190" t="str">
        <f>форма_1!A24</f>
        <v>1.3.1.</v>
      </c>
      <c r="B21" s="191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1" s="192" t="str">
        <f>форма_1!C24</f>
        <v>Г</v>
      </c>
      <c r="D21" s="193" t="s">
        <v>388</v>
      </c>
      <c r="E21" s="193" t="s">
        <v>388</v>
      </c>
      <c r="F21" s="193" t="s">
        <v>388</v>
      </c>
      <c r="G21" s="193" t="s">
        <v>388</v>
      </c>
      <c r="H21" s="193" t="s">
        <v>388</v>
      </c>
      <c r="I21" s="193" t="s">
        <v>388</v>
      </c>
      <c r="J21" s="193" t="s">
        <v>388</v>
      </c>
      <c r="K21" s="193" t="s">
        <v>388</v>
      </c>
      <c r="L21" s="193" t="s">
        <v>388</v>
      </c>
      <c r="M21" s="193" t="s">
        <v>388</v>
      </c>
      <c r="N21" s="193" t="s">
        <v>388</v>
      </c>
      <c r="O21" s="193" t="s">
        <v>388</v>
      </c>
      <c r="P21" s="193" t="s">
        <v>388</v>
      </c>
      <c r="Q21" s="193" t="s">
        <v>388</v>
      </c>
      <c r="R21" s="193" t="s">
        <v>388</v>
      </c>
      <c r="S21" s="193" t="s">
        <v>388</v>
      </c>
      <c r="T21" s="193" t="s">
        <v>388</v>
      </c>
      <c r="U21" s="194">
        <f>U27</f>
        <v>0</v>
      </c>
      <c r="V21" s="194">
        <f>V27</f>
        <v>0</v>
      </c>
      <c r="W21" s="194" t="s">
        <v>388</v>
      </c>
      <c r="X21" s="194" t="s">
        <v>388</v>
      </c>
      <c r="Y21" s="194" t="s">
        <v>388</v>
      </c>
      <c r="Z21" s="194" t="s">
        <v>388</v>
      </c>
      <c r="AA21" s="194" t="s">
        <v>388</v>
      </c>
    </row>
    <row r="22" spans="1:27" s="162" customFormat="1" ht="34.5" customHeight="1">
      <c r="A22" s="256" t="str">
        <f>форма_1!A25</f>
        <v>1.3.1.1.</v>
      </c>
      <c r="B22" s="263" t="str">
        <f>форма_1!B25</f>
        <v>Увеличение мощности КТПН на ВДЭС с. Головнино, о.Кунашир</v>
      </c>
      <c r="C22" s="265" t="str">
        <f>форма_1!C25</f>
        <v>I_4KG_KTP_VDES</v>
      </c>
      <c r="D22" s="266" t="s">
        <v>388</v>
      </c>
      <c r="E22" s="266" t="s">
        <v>388</v>
      </c>
      <c r="F22" s="266" t="s">
        <v>388</v>
      </c>
      <c r="G22" s="266" t="s">
        <v>388</v>
      </c>
      <c r="H22" s="266" t="s">
        <v>388</v>
      </c>
      <c r="I22" s="266" t="s">
        <v>388</v>
      </c>
      <c r="J22" s="266" t="s">
        <v>388</v>
      </c>
      <c r="K22" s="266" t="s">
        <v>388</v>
      </c>
      <c r="L22" s="266" t="s">
        <v>388</v>
      </c>
      <c r="M22" s="266" t="s">
        <v>388</v>
      </c>
      <c r="N22" s="266" t="s">
        <v>388</v>
      </c>
      <c r="O22" s="266" t="s">
        <v>388</v>
      </c>
      <c r="P22" s="266" t="s">
        <v>388</v>
      </c>
      <c r="Q22" s="266" t="s">
        <v>388</v>
      </c>
      <c r="R22" s="266" t="s">
        <v>388</v>
      </c>
      <c r="S22" s="266" t="s">
        <v>388</v>
      </c>
      <c r="T22" s="266" t="s">
        <v>388</v>
      </c>
      <c r="U22" s="267">
        <v>0</v>
      </c>
      <c r="V22" s="267">
        <v>0</v>
      </c>
      <c r="W22" s="267" t="s">
        <v>388</v>
      </c>
      <c r="X22" s="267" t="s">
        <v>388</v>
      </c>
      <c r="Y22" s="267" t="s">
        <v>388</v>
      </c>
      <c r="Z22" s="267" t="s">
        <v>388</v>
      </c>
      <c r="AA22" s="267" t="s">
        <v>388</v>
      </c>
    </row>
    <row r="23" spans="1:27" ht="52.5" customHeight="1">
      <c r="A23" s="190" t="str">
        <f>форма_1!A26</f>
        <v>1.5.</v>
      </c>
      <c r="B23" s="191" t="str">
        <f>форма_1!B26</f>
        <v>Новое строительство, всего, в том числе:</v>
      </c>
      <c r="C23" s="192" t="str">
        <f>форма_1!C26</f>
        <v>Г</v>
      </c>
      <c r="D23" s="193" t="s">
        <v>388</v>
      </c>
      <c r="E23" s="193" t="s">
        <v>388</v>
      </c>
      <c r="F23" s="193" t="s">
        <v>388</v>
      </c>
      <c r="G23" s="193" t="s">
        <v>388</v>
      </c>
      <c r="H23" s="193" t="s">
        <v>388</v>
      </c>
      <c r="I23" s="193" t="s">
        <v>388</v>
      </c>
      <c r="J23" s="193" t="s">
        <v>388</v>
      </c>
      <c r="K23" s="193" t="s">
        <v>388</v>
      </c>
      <c r="L23" s="193" t="s">
        <v>388</v>
      </c>
      <c r="M23" s="193" t="s">
        <v>388</v>
      </c>
      <c r="N23" s="193" t="s">
        <v>388</v>
      </c>
      <c r="O23" s="193" t="s">
        <v>388</v>
      </c>
      <c r="P23" s="193" t="s">
        <v>388</v>
      </c>
      <c r="Q23" s="193" t="s">
        <v>388</v>
      </c>
      <c r="R23" s="193" t="s">
        <v>388</v>
      </c>
      <c r="S23" s="193" t="s">
        <v>388</v>
      </c>
      <c r="T23" s="193" t="s">
        <v>388</v>
      </c>
      <c r="U23" s="194">
        <f aca="true" t="shared" si="0" ref="U23:V27">U31</f>
        <v>0</v>
      </c>
      <c r="V23" s="194">
        <f t="shared" si="0"/>
        <v>0</v>
      </c>
      <c r="W23" s="194" t="s">
        <v>388</v>
      </c>
      <c r="X23" s="194" t="s">
        <v>388</v>
      </c>
      <c r="Y23" s="194" t="s">
        <v>388</v>
      </c>
      <c r="Z23" s="194" t="s">
        <v>388</v>
      </c>
      <c r="AA23" s="194" t="s">
        <v>388</v>
      </c>
    </row>
    <row r="24" spans="1:27" ht="69.75" customHeight="1">
      <c r="A24" s="190" t="str">
        <f>форма_1!A27</f>
        <v>1.5.1.</v>
      </c>
      <c r="B24" s="191" t="str">
        <f>форма_1!B27</f>
        <v>Новое строительство объектов по производству электрической энергии, всего, в том числе:</v>
      </c>
      <c r="C24" s="192" t="str">
        <f>форма_1!C27</f>
        <v>Г</v>
      </c>
      <c r="D24" s="193" t="s">
        <v>388</v>
      </c>
      <c r="E24" s="193" t="s">
        <v>388</v>
      </c>
      <c r="F24" s="193" t="s">
        <v>388</v>
      </c>
      <c r="G24" s="193" t="s">
        <v>388</v>
      </c>
      <c r="H24" s="193" t="s">
        <v>388</v>
      </c>
      <c r="I24" s="193" t="s">
        <v>388</v>
      </c>
      <c r="J24" s="193" t="s">
        <v>388</v>
      </c>
      <c r="K24" s="193" t="s">
        <v>388</v>
      </c>
      <c r="L24" s="193" t="s">
        <v>388</v>
      </c>
      <c r="M24" s="193" t="s">
        <v>388</v>
      </c>
      <c r="N24" s="193" t="s">
        <v>388</v>
      </c>
      <c r="O24" s="193" t="s">
        <v>388</v>
      </c>
      <c r="P24" s="193" t="s">
        <v>388</v>
      </c>
      <c r="Q24" s="193" t="s">
        <v>388</v>
      </c>
      <c r="R24" s="193" t="s">
        <v>388</v>
      </c>
      <c r="S24" s="193" t="s">
        <v>388</v>
      </c>
      <c r="T24" s="193" t="s">
        <v>388</v>
      </c>
      <c r="U24" s="194">
        <f t="shared" si="0"/>
        <v>0</v>
      </c>
      <c r="V24" s="194">
        <f t="shared" si="0"/>
        <v>0</v>
      </c>
      <c r="W24" s="194" t="s">
        <v>388</v>
      </c>
      <c r="X24" s="194" t="s">
        <v>388</v>
      </c>
      <c r="Y24" s="194" t="s">
        <v>388</v>
      </c>
      <c r="Z24" s="194" t="s">
        <v>388</v>
      </c>
      <c r="AA24" s="194" t="s">
        <v>388</v>
      </c>
    </row>
    <row r="25" spans="1:27" s="162" customFormat="1" ht="97.5" customHeight="1">
      <c r="A25" s="256" t="str">
        <f>форма_1!A28</f>
        <v>1.5.1.1.</v>
      </c>
      <c r="B25" s="263" t="str">
        <f>форма_1!B28</f>
        <v>Строительство дизельной электростанции в с. Крабозаводское, о. Шикотан</v>
      </c>
      <c r="C25" s="265" t="str">
        <f>форма_1!C28</f>
        <v>  I_1SHK_DGS</v>
      </c>
      <c r="D25" s="266" t="s">
        <v>388</v>
      </c>
      <c r="E25" s="266" t="s">
        <v>388</v>
      </c>
      <c r="F25" s="266" t="s">
        <v>388</v>
      </c>
      <c r="G25" s="266" t="s">
        <v>388</v>
      </c>
      <c r="H25" s="266" t="s">
        <v>388</v>
      </c>
      <c r="I25" s="266" t="s">
        <v>388</v>
      </c>
      <c r="J25" s="266" t="s">
        <v>388</v>
      </c>
      <c r="K25" s="266" t="s">
        <v>388</v>
      </c>
      <c r="L25" s="266" t="s">
        <v>388</v>
      </c>
      <c r="M25" s="266" t="s">
        <v>388</v>
      </c>
      <c r="N25" s="266" t="s">
        <v>388</v>
      </c>
      <c r="O25" s="266" t="s">
        <v>388</v>
      </c>
      <c r="P25" s="266" t="s">
        <v>388</v>
      </c>
      <c r="Q25" s="266" t="s">
        <v>388</v>
      </c>
      <c r="R25" s="266" t="s">
        <v>388</v>
      </c>
      <c r="S25" s="266" t="s">
        <v>388</v>
      </c>
      <c r="T25" s="266" t="s">
        <v>388</v>
      </c>
      <c r="U25" s="267">
        <f t="shared" si="0"/>
        <v>0</v>
      </c>
      <c r="V25" s="267">
        <f t="shared" si="0"/>
        <v>0</v>
      </c>
      <c r="W25" s="267" t="s">
        <v>388</v>
      </c>
      <c r="X25" s="267" t="s">
        <v>388</v>
      </c>
      <c r="Y25" s="267" t="s">
        <v>388</v>
      </c>
      <c r="Z25" s="267" t="s">
        <v>388</v>
      </c>
      <c r="AA25" s="267" t="s">
        <v>388</v>
      </c>
    </row>
    <row r="26" spans="1:27" ht="63">
      <c r="A26" s="190" t="str">
        <f>форма_1!A29</f>
        <v>2</v>
      </c>
      <c r="B26" s="191" t="str">
        <f>форма_1!B29</f>
        <v>Всего по МО "Курильский городской округ"Сахалинская область, о. Итуруп, с. Китовое, с. Рейдово</v>
      </c>
      <c r="C26" s="192" t="str">
        <f>форма_1!C29</f>
        <v>Г</v>
      </c>
      <c r="D26" s="193" t="s">
        <v>388</v>
      </c>
      <c r="E26" s="193" t="s">
        <v>388</v>
      </c>
      <c r="F26" s="193" t="s">
        <v>388</v>
      </c>
      <c r="G26" s="193" t="s">
        <v>388</v>
      </c>
      <c r="H26" s="193" t="s">
        <v>388</v>
      </c>
      <c r="I26" s="193" t="s">
        <v>388</v>
      </c>
      <c r="J26" s="193" t="s">
        <v>388</v>
      </c>
      <c r="K26" s="193" t="s">
        <v>388</v>
      </c>
      <c r="L26" s="193" t="s">
        <v>388</v>
      </c>
      <c r="M26" s="193" t="s">
        <v>388</v>
      </c>
      <c r="N26" s="193" t="s">
        <v>388</v>
      </c>
      <c r="O26" s="193" t="s">
        <v>388</v>
      </c>
      <c r="P26" s="193" t="s">
        <v>388</v>
      </c>
      <c r="Q26" s="193" t="s">
        <v>388</v>
      </c>
      <c r="R26" s="193" t="s">
        <v>388</v>
      </c>
      <c r="S26" s="193" t="s">
        <v>388</v>
      </c>
      <c r="T26" s="193" t="s">
        <v>388</v>
      </c>
      <c r="U26" s="194">
        <f t="shared" si="0"/>
        <v>0</v>
      </c>
      <c r="V26" s="194">
        <f t="shared" si="0"/>
        <v>0</v>
      </c>
      <c r="W26" s="194" t="s">
        <v>388</v>
      </c>
      <c r="X26" s="194" t="s">
        <v>388</v>
      </c>
      <c r="Y26" s="194" t="s">
        <v>388</v>
      </c>
      <c r="Z26" s="194" t="s">
        <v>388</v>
      </c>
      <c r="AA26" s="194" t="s">
        <v>388</v>
      </c>
    </row>
    <row r="27" spans="1:27" ht="25.5" customHeight="1">
      <c r="A27" s="190" t="str">
        <f>форма_1!A30</f>
        <v>2.2. </v>
      </c>
      <c r="B27" s="191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7" s="192" t="str">
        <f>форма_1!C30</f>
        <v>Г</v>
      </c>
      <c r="D27" s="193" t="s">
        <v>388</v>
      </c>
      <c r="E27" s="193" t="s">
        <v>388</v>
      </c>
      <c r="F27" s="193" t="s">
        <v>388</v>
      </c>
      <c r="G27" s="193" t="s">
        <v>388</v>
      </c>
      <c r="H27" s="193" t="s">
        <v>388</v>
      </c>
      <c r="I27" s="193" t="s">
        <v>388</v>
      </c>
      <c r="J27" s="193" t="s">
        <v>388</v>
      </c>
      <c r="K27" s="193" t="s">
        <v>388</v>
      </c>
      <c r="L27" s="193" t="s">
        <v>388</v>
      </c>
      <c r="M27" s="193" t="s">
        <v>388</v>
      </c>
      <c r="N27" s="193" t="s">
        <v>388</v>
      </c>
      <c r="O27" s="193" t="s">
        <v>388</v>
      </c>
      <c r="P27" s="193" t="s">
        <v>388</v>
      </c>
      <c r="Q27" s="193" t="s">
        <v>388</v>
      </c>
      <c r="R27" s="193" t="s">
        <v>388</v>
      </c>
      <c r="S27" s="193" t="s">
        <v>388</v>
      </c>
      <c r="T27" s="193" t="s">
        <v>388</v>
      </c>
      <c r="U27" s="194">
        <f t="shared" si="0"/>
        <v>0</v>
      </c>
      <c r="V27" s="194">
        <f t="shared" si="0"/>
        <v>0</v>
      </c>
      <c r="W27" s="194" t="s">
        <v>388</v>
      </c>
      <c r="X27" s="194" t="s">
        <v>388</v>
      </c>
      <c r="Y27" s="194" t="s">
        <v>388</v>
      </c>
      <c r="Z27" s="194" t="s">
        <v>388</v>
      </c>
      <c r="AA27" s="194" t="s">
        <v>388</v>
      </c>
    </row>
    <row r="28" spans="1:27" ht="35.25" customHeight="1">
      <c r="A28" s="190" t="str">
        <f>форма_1!A31</f>
        <v>2.3.</v>
      </c>
      <c r="B28" s="191" t="str">
        <f>форма_1!B31</f>
        <v>Модернизация, техническое перевооружение, всего, в том числе:</v>
      </c>
      <c r="C28" s="192" t="str">
        <f>форма_1!C31</f>
        <v>Г</v>
      </c>
      <c r="D28" s="193" t="s">
        <v>388</v>
      </c>
      <c r="E28" s="193" t="s">
        <v>388</v>
      </c>
      <c r="F28" s="193" t="s">
        <v>388</v>
      </c>
      <c r="G28" s="193" t="s">
        <v>388</v>
      </c>
      <c r="H28" s="193" t="s">
        <v>388</v>
      </c>
      <c r="I28" s="193" t="s">
        <v>388</v>
      </c>
      <c r="J28" s="193" t="s">
        <v>388</v>
      </c>
      <c r="K28" s="193" t="s">
        <v>388</v>
      </c>
      <c r="L28" s="193" t="s">
        <v>388</v>
      </c>
      <c r="M28" s="193" t="s">
        <v>388</v>
      </c>
      <c r="N28" s="193" t="s">
        <v>388</v>
      </c>
      <c r="O28" s="193" t="s">
        <v>388</v>
      </c>
      <c r="P28" s="193" t="s">
        <v>388</v>
      </c>
      <c r="Q28" s="193" t="s">
        <v>388</v>
      </c>
      <c r="R28" s="193" t="s">
        <v>388</v>
      </c>
      <c r="S28" s="193" t="s">
        <v>388</v>
      </c>
      <c r="T28" s="193" t="s">
        <v>388</v>
      </c>
      <c r="U28" s="194">
        <f aca="true" t="shared" si="1" ref="U28:V33">U36</f>
        <v>0</v>
      </c>
      <c r="V28" s="194">
        <f t="shared" si="1"/>
        <v>0</v>
      </c>
      <c r="W28" s="194" t="s">
        <v>388</v>
      </c>
      <c r="X28" s="194" t="s">
        <v>388</v>
      </c>
      <c r="Y28" s="194" t="s">
        <v>388</v>
      </c>
      <c r="Z28" s="194" t="s">
        <v>388</v>
      </c>
      <c r="AA28" s="194" t="s">
        <v>388</v>
      </c>
    </row>
    <row r="29" spans="1:27" ht="39.75" customHeight="1">
      <c r="A29" s="190" t="str">
        <f>форма_1!A32</f>
        <v>2.3.1</v>
      </c>
      <c r="B29" s="191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29" s="192" t="str">
        <f>форма_1!C32</f>
        <v>Г</v>
      </c>
      <c r="D29" s="193" t="s">
        <v>388</v>
      </c>
      <c r="E29" s="193" t="s">
        <v>388</v>
      </c>
      <c r="F29" s="193" t="s">
        <v>388</v>
      </c>
      <c r="G29" s="193" t="s">
        <v>388</v>
      </c>
      <c r="H29" s="193" t="s">
        <v>388</v>
      </c>
      <c r="I29" s="193" t="s">
        <v>388</v>
      </c>
      <c r="J29" s="193" t="s">
        <v>388</v>
      </c>
      <c r="K29" s="193" t="s">
        <v>388</v>
      </c>
      <c r="L29" s="193" t="s">
        <v>388</v>
      </c>
      <c r="M29" s="193" t="s">
        <v>388</v>
      </c>
      <c r="N29" s="193" t="s">
        <v>388</v>
      </c>
      <c r="O29" s="193" t="s">
        <v>388</v>
      </c>
      <c r="P29" s="193" t="s">
        <v>388</v>
      </c>
      <c r="Q29" s="193" t="s">
        <v>388</v>
      </c>
      <c r="R29" s="193" t="s">
        <v>388</v>
      </c>
      <c r="S29" s="193" t="s">
        <v>388</v>
      </c>
      <c r="T29" s="193" t="s">
        <v>388</v>
      </c>
      <c r="U29" s="194">
        <f t="shared" si="1"/>
        <v>0</v>
      </c>
      <c r="V29" s="194">
        <f t="shared" si="1"/>
        <v>0</v>
      </c>
      <c r="W29" s="194" t="s">
        <v>388</v>
      </c>
      <c r="X29" s="194" t="s">
        <v>388</v>
      </c>
      <c r="Y29" s="194" t="s">
        <v>388</v>
      </c>
      <c r="Z29" s="194" t="s">
        <v>388</v>
      </c>
      <c r="AA29" s="194" t="s">
        <v>388</v>
      </c>
    </row>
    <row r="30" spans="1:27" s="162" customFormat="1" ht="46.5" customHeight="1">
      <c r="A30" s="256" t="str">
        <f>форма_1!A33</f>
        <v> 2.3.1.1</v>
      </c>
      <c r="B30" s="263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0" s="265" t="str">
        <f>форма_1!C33</f>
        <v>I_1ITK_DGU</v>
      </c>
      <c r="D30" s="266" t="s">
        <v>388</v>
      </c>
      <c r="E30" s="266" t="s">
        <v>388</v>
      </c>
      <c r="F30" s="266" t="s">
        <v>388</v>
      </c>
      <c r="G30" s="266" t="s">
        <v>388</v>
      </c>
      <c r="H30" s="266" t="s">
        <v>388</v>
      </c>
      <c r="I30" s="266" t="s">
        <v>388</v>
      </c>
      <c r="J30" s="266" t="s">
        <v>388</v>
      </c>
      <c r="K30" s="266" t="s">
        <v>388</v>
      </c>
      <c r="L30" s="266" t="s">
        <v>388</v>
      </c>
      <c r="M30" s="266" t="s">
        <v>388</v>
      </c>
      <c r="N30" s="266" t="s">
        <v>388</v>
      </c>
      <c r="O30" s="266" t="s">
        <v>388</v>
      </c>
      <c r="P30" s="266" t="s">
        <v>388</v>
      </c>
      <c r="Q30" s="266" t="s">
        <v>388</v>
      </c>
      <c r="R30" s="266" t="s">
        <v>388</v>
      </c>
      <c r="S30" s="266" t="s">
        <v>388</v>
      </c>
      <c r="T30" s="266" t="s">
        <v>388</v>
      </c>
      <c r="U30" s="267">
        <f t="shared" si="1"/>
        <v>0</v>
      </c>
      <c r="V30" s="267">
        <f t="shared" si="1"/>
        <v>0</v>
      </c>
      <c r="W30" s="267" t="s">
        <v>388</v>
      </c>
      <c r="X30" s="267" t="s">
        <v>388</v>
      </c>
      <c r="Y30" s="267" t="s">
        <v>388</v>
      </c>
      <c r="Z30" s="267" t="s">
        <v>388</v>
      </c>
      <c r="AA30" s="267" t="s">
        <v>388</v>
      </c>
    </row>
    <row r="31" spans="1:27" ht="33.75" customHeight="1">
      <c r="A31" s="190" t="str">
        <f>форма_1!A34</f>
        <v>2.3.4.</v>
      </c>
      <c r="B31" s="191" t="str">
        <f>форма_1!B34</f>
        <v>Модернизация, техническое перевооружение прочих объектов основных средств, всего, в том числе</v>
      </c>
      <c r="C31" s="192" t="str">
        <f>форма_1!C34</f>
        <v>Г</v>
      </c>
      <c r="D31" s="193" t="s">
        <v>388</v>
      </c>
      <c r="E31" s="193" t="s">
        <v>388</v>
      </c>
      <c r="F31" s="193" t="s">
        <v>388</v>
      </c>
      <c r="G31" s="193" t="s">
        <v>388</v>
      </c>
      <c r="H31" s="193" t="s">
        <v>388</v>
      </c>
      <c r="I31" s="193" t="s">
        <v>388</v>
      </c>
      <c r="J31" s="193" t="s">
        <v>388</v>
      </c>
      <c r="K31" s="193" t="s">
        <v>388</v>
      </c>
      <c r="L31" s="193" t="s">
        <v>388</v>
      </c>
      <c r="M31" s="193" t="s">
        <v>388</v>
      </c>
      <c r="N31" s="193" t="s">
        <v>388</v>
      </c>
      <c r="O31" s="193" t="s">
        <v>388</v>
      </c>
      <c r="P31" s="193" t="s">
        <v>388</v>
      </c>
      <c r="Q31" s="193" t="s">
        <v>388</v>
      </c>
      <c r="R31" s="193" t="s">
        <v>388</v>
      </c>
      <c r="S31" s="193" t="s">
        <v>388</v>
      </c>
      <c r="T31" s="193" t="s">
        <v>388</v>
      </c>
      <c r="U31" s="194">
        <f t="shared" si="1"/>
        <v>0</v>
      </c>
      <c r="V31" s="194">
        <f t="shared" si="1"/>
        <v>0</v>
      </c>
      <c r="W31" s="194" t="s">
        <v>388</v>
      </c>
      <c r="X31" s="194" t="s">
        <v>388</v>
      </c>
      <c r="Y31" s="194" t="s">
        <v>388</v>
      </c>
      <c r="Z31" s="194" t="s">
        <v>388</v>
      </c>
      <c r="AA31" s="194" t="s">
        <v>388</v>
      </c>
    </row>
    <row r="32" spans="1:27" s="162" customFormat="1" ht="56.25" customHeight="1">
      <c r="A32" s="256" t="str">
        <f>форма_1!A35</f>
        <v>2.3.4.1.</v>
      </c>
      <c r="B32" s="263" t="str">
        <f>форма_1!B35</f>
        <v>Модернизация системы электроснабжения о. Итуруп</v>
      </c>
      <c r="C32" s="265" t="str">
        <f>форма_1!C35</f>
        <v>K_3IKR_MES</v>
      </c>
      <c r="D32" s="266" t="s">
        <v>388</v>
      </c>
      <c r="E32" s="266" t="s">
        <v>388</v>
      </c>
      <c r="F32" s="266" t="s">
        <v>388</v>
      </c>
      <c r="G32" s="266" t="s">
        <v>388</v>
      </c>
      <c r="H32" s="266" t="s">
        <v>388</v>
      </c>
      <c r="I32" s="266" t="s">
        <v>388</v>
      </c>
      <c r="J32" s="266" t="s">
        <v>388</v>
      </c>
      <c r="K32" s="266" t="s">
        <v>388</v>
      </c>
      <c r="L32" s="266" t="s">
        <v>388</v>
      </c>
      <c r="M32" s="266" t="s">
        <v>388</v>
      </c>
      <c r="N32" s="266" t="s">
        <v>388</v>
      </c>
      <c r="O32" s="266" t="s">
        <v>388</v>
      </c>
      <c r="P32" s="266" t="s">
        <v>388</v>
      </c>
      <c r="Q32" s="266" t="s">
        <v>388</v>
      </c>
      <c r="R32" s="266" t="s">
        <v>388</v>
      </c>
      <c r="S32" s="266" t="s">
        <v>388</v>
      </c>
      <c r="T32" s="266" t="s">
        <v>388</v>
      </c>
      <c r="U32" s="267">
        <f t="shared" si="1"/>
        <v>0</v>
      </c>
      <c r="V32" s="267">
        <f t="shared" si="1"/>
        <v>0</v>
      </c>
      <c r="W32" s="267" t="s">
        <v>388</v>
      </c>
      <c r="X32" s="267" t="s">
        <v>388</v>
      </c>
      <c r="Y32" s="267" t="s">
        <v>388</v>
      </c>
      <c r="Z32" s="267" t="s">
        <v>388</v>
      </c>
      <c r="AA32" s="267" t="s">
        <v>388</v>
      </c>
    </row>
    <row r="33" spans="1:27" ht="89.25" customHeight="1">
      <c r="A33" s="190" t="str">
        <f>форма_1!A36</f>
        <v>2.3.5.</v>
      </c>
      <c r="B33" s="191" t="str">
        <f>форма_1!B36</f>
        <v>Новое строительство, всего, в том числе:</v>
      </c>
      <c r="C33" s="192" t="str">
        <f>форма_1!C36</f>
        <v>Г</v>
      </c>
      <c r="D33" s="193" t="s">
        <v>388</v>
      </c>
      <c r="E33" s="193" t="s">
        <v>388</v>
      </c>
      <c r="F33" s="193" t="s">
        <v>388</v>
      </c>
      <c r="G33" s="193" t="s">
        <v>388</v>
      </c>
      <c r="H33" s="193" t="s">
        <v>388</v>
      </c>
      <c r="I33" s="193" t="s">
        <v>388</v>
      </c>
      <c r="J33" s="193" t="s">
        <v>388</v>
      </c>
      <c r="K33" s="193" t="s">
        <v>388</v>
      </c>
      <c r="L33" s="193" t="s">
        <v>388</v>
      </c>
      <c r="M33" s="193" t="s">
        <v>388</v>
      </c>
      <c r="N33" s="193" t="s">
        <v>388</v>
      </c>
      <c r="O33" s="193" t="s">
        <v>388</v>
      </c>
      <c r="P33" s="193" t="s">
        <v>388</v>
      </c>
      <c r="Q33" s="193" t="s">
        <v>388</v>
      </c>
      <c r="R33" s="193" t="s">
        <v>388</v>
      </c>
      <c r="S33" s="193" t="s">
        <v>388</v>
      </c>
      <c r="T33" s="193" t="s">
        <v>388</v>
      </c>
      <c r="U33" s="194">
        <f t="shared" si="1"/>
        <v>0</v>
      </c>
      <c r="V33" s="194">
        <f t="shared" si="1"/>
        <v>0</v>
      </c>
      <c r="W33" s="194" t="s">
        <v>388</v>
      </c>
      <c r="X33" s="194" t="s">
        <v>388</v>
      </c>
      <c r="Y33" s="194" t="s">
        <v>388</v>
      </c>
      <c r="Z33" s="194" t="s">
        <v>388</v>
      </c>
      <c r="AA33" s="194" t="s">
        <v>388</v>
      </c>
    </row>
    <row r="34" spans="1:27" ht="63">
      <c r="A34" s="190" t="str">
        <f>форма_1!A37</f>
        <v>2.3.5.1.</v>
      </c>
      <c r="B34" s="191" t="str">
        <f>форма_1!B37</f>
        <v>Новое строительство объектов по производству электрической энергии, всего, в том числе:</v>
      </c>
      <c r="C34" s="192" t="str">
        <f>форма_1!C37</f>
        <v>Г</v>
      </c>
      <c r="D34" s="193" t="s">
        <v>388</v>
      </c>
      <c r="E34" s="193" t="s">
        <v>388</v>
      </c>
      <c r="F34" s="193" t="s">
        <v>388</v>
      </c>
      <c r="G34" s="193" t="s">
        <v>388</v>
      </c>
      <c r="H34" s="193" t="s">
        <v>388</v>
      </c>
      <c r="I34" s="193" t="s">
        <v>388</v>
      </c>
      <c r="J34" s="193" t="s">
        <v>388</v>
      </c>
      <c r="K34" s="193" t="s">
        <v>388</v>
      </c>
      <c r="L34" s="193" t="s">
        <v>388</v>
      </c>
      <c r="M34" s="193" t="s">
        <v>388</v>
      </c>
      <c r="N34" s="193" t="s">
        <v>388</v>
      </c>
      <c r="O34" s="193" t="s">
        <v>388</v>
      </c>
      <c r="P34" s="193" t="s">
        <v>388</v>
      </c>
      <c r="Q34" s="193" t="s">
        <v>388</v>
      </c>
      <c r="R34" s="193" t="s">
        <v>388</v>
      </c>
      <c r="S34" s="193" t="s">
        <v>388</v>
      </c>
      <c r="T34" s="193" t="s">
        <v>388</v>
      </c>
      <c r="U34" s="194">
        <f>U42</f>
        <v>0</v>
      </c>
      <c r="V34" s="194">
        <f>V42</f>
        <v>0</v>
      </c>
      <c r="W34" s="194" t="s">
        <v>388</v>
      </c>
      <c r="X34" s="194" t="s">
        <v>388</v>
      </c>
      <c r="Y34" s="194" t="s">
        <v>388</v>
      </c>
      <c r="Z34" s="194" t="s">
        <v>388</v>
      </c>
      <c r="AA34" s="194" t="s">
        <v>388</v>
      </c>
    </row>
    <row r="35" spans="1:27" s="162" customFormat="1" ht="90">
      <c r="A35" s="256" t="str">
        <f>форма_1!A38</f>
        <v>2.3.5.1.</v>
      </c>
      <c r="B35" s="263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5" s="265" t="str">
        <f>форма_1!C38</f>
        <v>K_6IR_SES</v>
      </c>
      <c r="D35" s="266" t="s">
        <v>388</v>
      </c>
      <c r="E35" s="266" t="s">
        <v>388</v>
      </c>
      <c r="F35" s="266" t="s">
        <v>388</v>
      </c>
      <c r="G35" s="266" t="s">
        <v>388</v>
      </c>
      <c r="H35" s="266" t="s">
        <v>388</v>
      </c>
      <c r="I35" s="266" t="s">
        <v>388</v>
      </c>
      <c r="J35" s="266" t="s">
        <v>388</v>
      </c>
      <c r="K35" s="266" t="s">
        <v>388</v>
      </c>
      <c r="L35" s="266" t="s">
        <v>388</v>
      </c>
      <c r="M35" s="266" t="s">
        <v>388</v>
      </c>
      <c r="N35" s="266" t="s">
        <v>388</v>
      </c>
      <c r="O35" s="266" t="s">
        <v>388</v>
      </c>
      <c r="P35" s="266" t="s">
        <v>388</v>
      </c>
      <c r="Q35" s="266" t="s">
        <v>388</v>
      </c>
      <c r="R35" s="266" t="s">
        <v>388</v>
      </c>
      <c r="S35" s="266" t="s">
        <v>388</v>
      </c>
      <c r="T35" s="266" t="s">
        <v>388</v>
      </c>
      <c r="U35" s="267">
        <f>U43</f>
        <v>0</v>
      </c>
      <c r="V35" s="267">
        <f>V43</f>
        <v>0</v>
      </c>
      <c r="W35" s="267" t="s">
        <v>388</v>
      </c>
      <c r="X35" s="267" t="s">
        <v>388</v>
      </c>
      <c r="Y35" s="267" t="s">
        <v>388</v>
      </c>
      <c r="Z35" s="267" t="s">
        <v>388</v>
      </c>
      <c r="AA35" s="267" t="s">
        <v>388</v>
      </c>
    </row>
  </sheetData>
  <sheetProtection selectLockedCells="1" selectUnlockedCells="1"/>
  <mergeCells count="30">
    <mergeCell ref="W11:X11"/>
    <mergeCell ref="Y11:Y12"/>
    <mergeCell ref="Z11:Z12"/>
    <mergeCell ref="F13:H13"/>
    <mergeCell ref="D11:E11"/>
    <mergeCell ref="F11:H12"/>
    <mergeCell ref="J11:J12"/>
    <mergeCell ref="K11:L11"/>
    <mergeCell ref="M11:M12"/>
    <mergeCell ref="N11:N12"/>
    <mergeCell ref="O10:R10"/>
    <mergeCell ref="S10:S12"/>
    <mergeCell ref="T10:T12"/>
    <mergeCell ref="U10:X10"/>
    <mergeCell ref="Y10:Z10"/>
    <mergeCell ref="AA10:AA12"/>
    <mergeCell ref="O11:O12"/>
    <mergeCell ref="P11:P12"/>
    <mergeCell ref="Q11:R11"/>
    <mergeCell ref="U11:V11"/>
    <mergeCell ref="M1:N1"/>
    <mergeCell ref="A3:N3"/>
    <mergeCell ref="F5:P5"/>
    <mergeCell ref="F6:I6"/>
    <mergeCell ref="A10:A12"/>
    <mergeCell ref="B10:B12"/>
    <mergeCell ref="C10:C12"/>
    <mergeCell ref="D10:H10"/>
    <mergeCell ref="I10:I12"/>
    <mergeCell ref="J10:N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Q28" sqref="Q28:T28"/>
    </sheetView>
  </sheetViews>
  <sheetFormatPr defaultColWidth="9.00390625" defaultRowHeight="12.75"/>
  <cols>
    <col min="1" max="1" width="9.125" style="57" customWidth="1"/>
    <col min="2" max="2" width="22.75390625" style="57" customWidth="1"/>
    <col min="3" max="16384" width="9.125" style="57" customWidth="1"/>
  </cols>
  <sheetData>
    <row r="1" spans="1:25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336" t="s">
        <v>316</v>
      </c>
      <c r="X1" s="336"/>
      <c r="Y1" s="336"/>
    </row>
    <row r="2" spans="1:2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325" t="s">
        <v>317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</row>
    <row r="4" spans="1:25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6.5" customHeight="1">
      <c r="A5" s="5"/>
      <c r="B5" s="5"/>
      <c r="C5" s="5"/>
      <c r="D5" s="5"/>
      <c r="E5" s="5"/>
      <c r="F5" s="5"/>
      <c r="G5" s="5"/>
      <c r="H5" s="5"/>
      <c r="I5" s="5"/>
      <c r="J5" s="17" t="s">
        <v>2</v>
      </c>
      <c r="K5" s="344" t="str">
        <f>форма_1!M5</f>
        <v>Общество с ограниченной ответственностью "ДальЭнергоИнвест"</v>
      </c>
      <c r="L5" s="344"/>
      <c r="M5" s="344"/>
      <c r="N5" s="344"/>
      <c r="O5" s="344"/>
      <c r="P5" s="344"/>
      <c r="Q5" s="344"/>
      <c r="R5" s="344"/>
      <c r="S5" s="344"/>
      <c r="T5" s="5"/>
      <c r="U5" s="5"/>
      <c r="V5" s="5"/>
      <c r="W5" s="5"/>
      <c r="X5" s="5"/>
      <c r="Y5" s="5"/>
    </row>
    <row r="6" spans="1:25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67" t="s">
        <v>4</v>
      </c>
      <c r="L6" s="367"/>
      <c r="M6" s="367"/>
      <c r="N6" s="367"/>
      <c r="O6" s="367"/>
      <c r="P6" s="367"/>
      <c r="Q6" s="5"/>
      <c r="R6" s="5"/>
      <c r="S6" s="5"/>
      <c r="T6" s="5"/>
      <c r="U6" s="5"/>
      <c r="V6" s="5"/>
      <c r="W6" s="5"/>
      <c r="X6" s="5"/>
      <c r="Y6" s="5"/>
    </row>
    <row r="7" spans="1:25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18"/>
      <c r="L7" s="18"/>
      <c r="M7" s="18"/>
      <c r="N7" s="18"/>
      <c r="O7" s="18"/>
      <c r="P7" s="18"/>
      <c r="Q7" s="18"/>
      <c r="R7" s="18"/>
      <c r="S7" s="5"/>
      <c r="T7" s="5"/>
      <c r="U7" s="5"/>
      <c r="V7" s="5"/>
      <c r="W7" s="18"/>
      <c r="X7" s="18"/>
      <c r="Y7" s="5"/>
    </row>
    <row r="8" spans="1:25" ht="9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20"/>
      <c r="L8" s="19" t="s">
        <v>5</v>
      </c>
      <c r="M8" s="109" t="str">
        <f>форма_1!O8</f>
        <v>2020</v>
      </c>
      <c r="N8" s="16" t="s">
        <v>6</v>
      </c>
      <c r="O8" s="21"/>
      <c r="P8" s="21"/>
      <c r="Q8" s="21"/>
      <c r="R8" s="21"/>
      <c r="S8" s="5"/>
      <c r="T8" s="5"/>
      <c r="U8" s="5"/>
      <c r="V8" s="5"/>
      <c r="W8" s="21"/>
      <c r="X8" s="5"/>
      <c r="Y8" s="16"/>
    </row>
    <row r="9" spans="1:25" ht="20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20"/>
      <c r="L9" s="20"/>
      <c r="M9" s="20"/>
      <c r="N9" s="5"/>
      <c r="O9" s="5"/>
      <c r="P9" s="5"/>
      <c r="Q9" s="5"/>
      <c r="R9" s="5"/>
      <c r="S9" s="5"/>
      <c r="T9" s="5"/>
      <c r="U9" s="5"/>
      <c r="V9" s="5"/>
      <c r="W9" s="5"/>
      <c r="X9" s="16"/>
      <c r="Y9" s="16"/>
    </row>
    <row r="10" spans="1:25" ht="30" customHeight="1">
      <c r="A10" s="406" t="s">
        <v>9</v>
      </c>
      <c r="B10" s="406" t="s">
        <v>61</v>
      </c>
      <c r="C10" s="406" t="s">
        <v>290</v>
      </c>
      <c r="D10" s="406" t="s">
        <v>318</v>
      </c>
      <c r="E10" s="406" t="s">
        <v>319</v>
      </c>
      <c r="F10" s="406" t="s">
        <v>320</v>
      </c>
      <c r="G10" s="406" t="s">
        <v>321</v>
      </c>
      <c r="H10" s="406" t="s">
        <v>322</v>
      </c>
      <c r="I10" s="406"/>
      <c r="J10" s="406"/>
      <c r="K10" s="406"/>
      <c r="L10" s="406" t="s">
        <v>323</v>
      </c>
      <c r="M10" s="406"/>
      <c r="N10" s="406"/>
      <c r="O10" s="406" t="s">
        <v>324</v>
      </c>
      <c r="P10" s="406" t="s">
        <v>325</v>
      </c>
      <c r="Q10" s="406" t="s">
        <v>326</v>
      </c>
      <c r="R10" s="406" t="s">
        <v>327</v>
      </c>
      <c r="S10" s="409" t="s">
        <v>328</v>
      </c>
      <c r="T10" s="409"/>
      <c r="U10" s="409"/>
      <c r="V10" s="409"/>
      <c r="W10" s="406" t="s">
        <v>329</v>
      </c>
      <c r="X10" s="406" t="s">
        <v>330</v>
      </c>
      <c r="Y10" s="406"/>
    </row>
    <row r="11" spans="1:25" ht="12.75" customHeight="1">
      <c r="A11" s="406"/>
      <c r="B11" s="406"/>
      <c r="C11" s="406"/>
      <c r="D11" s="406"/>
      <c r="E11" s="406"/>
      <c r="F11" s="406"/>
      <c r="G11" s="406"/>
      <c r="H11" s="406" t="s">
        <v>331</v>
      </c>
      <c r="I11" s="406" t="s">
        <v>332</v>
      </c>
      <c r="J11" s="406" t="s">
        <v>333</v>
      </c>
      <c r="K11" s="406" t="s">
        <v>334</v>
      </c>
      <c r="L11" s="407" t="s">
        <v>335</v>
      </c>
      <c r="M11" s="407" t="s">
        <v>336</v>
      </c>
      <c r="N11" s="407"/>
      <c r="O11" s="406"/>
      <c r="P11" s="406"/>
      <c r="Q11" s="406"/>
      <c r="R11" s="406"/>
      <c r="S11" s="406" t="s">
        <v>309</v>
      </c>
      <c r="T11" s="406"/>
      <c r="U11" s="406" t="s">
        <v>310</v>
      </c>
      <c r="V11" s="406"/>
      <c r="W11" s="406"/>
      <c r="X11" s="406"/>
      <c r="Y11" s="406"/>
    </row>
    <row r="12" spans="1:25" ht="186" customHeight="1">
      <c r="A12" s="406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7"/>
      <c r="M12" s="407"/>
      <c r="N12" s="407"/>
      <c r="O12" s="406"/>
      <c r="P12" s="406"/>
      <c r="Q12" s="406"/>
      <c r="R12" s="406"/>
      <c r="S12" s="29" t="s">
        <v>276</v>
      </c>
      <c r="T12" s="29" t="s">
        <v>277</v>
      </c>
      <c r="U12" s="29" t="s">
        <v>276</v>
      </c>
      <c r="V12" s="29" t="s">
        <v>277</v>
      </c>
      <c r="W12" s="406"/>
      <c r="X12" s="30" t="s">
        <v>337</v>
      </c>
      <c r="Y12" s="28" t="s">
        <v>338</v>
      </c>
    </row>
    <row r="13" spans="1:25" ht="12.75" customHeight="1">
      <c r="A13" s="195">
        <v>1</v>
      </c>
      <c r="B13" s="196">
        <v>2</v>
      </c>
      <c r="C13" s="195">
        <v>3</v>
      </c>
      <c r="D13" s="195">
        <v>4</v>
      </c>
      <c r="E13" s="195">
        <v>5</v>
      </c>
      <c r="F13" s="195">
        <v>6</v>
      </c>
      <c r="G13" s="195">
        <v>7</v>
      </c>
      <c r="H13" s="197" t="s">
        <v>145</v>
      </c>
      <c r="I13" s="197" t="s">
        <v>105</v>
      </c>
      <c r="J13" s="197" t="s">
        <v>146</v>
      </c>
      <c r="K13" s="197" t="s">
        <v>147</v>
      </c>
      <c r="L13" s="197" t="s">
        <v>226</v>
      </c>
      <c r="M13" s="408" t="s">
        <v>227</v>
      </c>
      <c r="N13" s="408"/>
      <c r="O13" s="195">
        <v>14</v>
      </c>
      <c r="P13" s="195">
        <v>15</v>
      </c>
      <c r="Q13" s="196">
        <v>16</v>
      </c>
      <c r="R13" s="195">
        <v>17</v>
      </c>
      <c r="S13" s="197" t="s">
        <v>278</v>
      </c>
      <c r="T13" s="197" t="s">
        <v>279</v>
      </c>
      <c r="U13" s="197" t="s">
        <v>314</v>
      </c>
      <c r="V13" s="197" t="s">
        <v>280</v>
      </c>
      <c r="W13" s="196">
        <v>22</v>
      </c>
      <c r="X13" s="197" t="s">
        <v>315</v>
      </c>
      <c r="Y13" s="197" t="s">
        <v>282</v>
      </c>
    </row>
    <row r="14" spans="1:25" ht="30.75" customHeight="1">
      <c r="A14" s="198">
        <f>форма_1!A17</f>
        <v>0</v>
      </c>
      <c r="B14" s="201" t="str">
        <f>форма_1!B17</f>
        <v>ВСЕГО по инвестиционной программе ООО "ДальЭнергоИнвест"</v>
      </c>
      <c r="C14" s="199" t="str">
        <f>форма_1!C17</f>
        <v>Г</v>
      </c>
      <c r="D14" s="199"/>
      <c r="E14" s="199" t="s">
        <v>388</v>
      </c>
      <c r="F14" s="199" t="s">
        <v>388</v>
      </c>
      <c r="G14" s="199" t="s">
        <v>388</v>
      </c>
      <c r="H14" s="199" t="s">
        <v>388</v>
      </c>
      <c r="I14" s="199" t="s">
        <v>388</v>
      </c>
      <c r="J14" s="199" t="s">
        <v>388</v>
      </c>
      <c r="K14" s="199" t="s">
        <v>388</v>
      </c>
      <c r="L14" s="199" t="s">
        <v>388</v>
      </c>
      <c r="M14" s="199" t="s">
        <v>388</v>
      </c>
      <c r="N14" s="199" t="s">
        <v>388</v>
      </c>
      <c r="O14" s="199" t="s">
        <v>388</v>
      </c>
      <c r="P14" s="199" t="s">
        <v>388</v>
      </c>
      <c r="Q14" s="199" t="s">
        <v>388</v>
      </c>
      <c r="R14" s="199" t="s">
        <v>388</v>
      </c>
      <c r="S14" s="199">
        <f aca="true" t="shared" si="0" ref="S14:T19">S21</f>
        <v>0</v>
      </c>
      <c r="T14" s="199">
        <f t="shared" si="0"/>
        <v>0</v>
      </c>
      <c r="U14" s="199" t="s">
        <v>388</v>
      </c>
      <c r="V14" s="199" t="s">
        <v>388</v>
      </c>
      <c r="W14" s="199" t="s">
        <v>388</v>
      </c>
      <c r="X14" s="199" t="s">
        <v>388</v>
      </c>
      <c r="Y14" s="199" t="s">
        <v>388</v>
      </c>
    </row>
    <row r="15" spans="1:25" ht="14.25" customHeight="1">
      <c r="A15" s="198" t="str">
        <f>форма_1!A18</f>
        <v>0.2.</v>
      </c>
      <c r="B15" s="201" t="str">
        <f>форма_1!B18</f>
        <v>Реконструкция, всего</v>
      </c>
      <c r="C15" s="199" t="str">
        <f>форма_1!C18</f>
        <v>Г</v>
      </c>
      <c r="D15" s="199"/>
      <c r="E15" s="199" t="s">
        <v>388</v>
      </c>
      <c r="F15" s="199" t="s">
        <v>388</v>
      </c>
      <c r="G15" s="199" t="s">
        <v>388</v>
      </c>
      <c r="H15" s="199" t="s">
        <v>388</v>
      </c>
      <c r="I15" s="199" t="s">
        <v>388</v>
      </c>
      <c r="J15" s="199" t="s">
        <v>388</v>
      </c>
      <c r="K15" s="199" t="s">
        <v>388</v>
      </c>
      <c r="L15" s="199" t="s">
        <v>388</v>
      </c>
      <c r="M15" s="199" t="s">
        <v>388</v>
      </c>
      <c r="N15" s="199" t="s">
        <v>388</v>
      </c>
      <c r="O15" s="199" t="s">
        <v>388</v>
      </c>
      <c r="P15" s="199" t="s">
        <v>388</v>
      </c>
      <c r="Q15" s="199" t="s">
        <v>388</v>
      </c>
      <c r="R15" s="199" t="s">
        <v>388</v>
      </c>
      <c r="S15" s="199">
        <f t="shared" si="0"/>
        <v>0</v>
      </c>
      <c r="T15" s="199">
        <f t="shared" si="0"/>
        <v>0</v>
      </c>
      <c r="U15" s="199" t="s">
        <v>388</v>
      </c>
      <c r="V15" s="199" t="s">
        <v>388</v>
      </c>
      <c r="W15" s="199" t="s">
        <v>388</v>
      </c>
      <c r="X15" s="199" t="s">
        <v>388</v>
      </c>
      <c r="Y15" s="199" t="s">
        <v>388</v>
      </c>
    </row>
    <row r="16" spans="1:25" ht="21.75" customHeight="1">
      <c r="A16" s="198" t="str">
        <f>форма_1!A19</f>
        <v>0.3.</v>
      </c>
      <c r="B16" s="201" t="str">
        <f>форма_1!B19</f>
        <v>Модернизация, техническое перевооружение, всего</v>
      </c>
      <c r="C16" s="199" t="str">
        <f>форма_1!C19</f>
        <v>Г</v>
      </c>
      <c r="D16" s="199"/>
      <c r="E16" s="199" t="s">
        <v>388</v>
      </c>
      <c r="F16" s="199" t="s">
        <v>388</v>
      </c>
      <c r="G16" s="199" t="s">
        <v>388</v>
      </c>
      <c r="H16" s="199" t="s">
        <v>388</v>
      </c>
      <c r="I16" s="199" t="s">
        <v>388</v>
      </c>
      <c r="J16" s="199" t="s">
        <v>388</v>
      </c>
      <c r="K16" s="199" t="s">
        <v>388</v>
      </c>
      <c r="L16" s="199" t="s">
        <v>388</v>
      </c>
      <c r="M16" s="199" t="s">
        <v>388</v>
      </c>
      <c r="N16" s="199" t="s">
        <v>388</v>
      </c>
      <c r="O16" s="199" t="s">
        <v>388</v>
      </c>
      <c r="P16" s="199" t="s">
        <v>388</v>
      </c>
      <c r="Q16" s="199" t="s">
        <v>388</v>
      </c>
      <c r="R16" s="199" t="s">
        <v>388</v>
      </c>
      <c r="S16" s="199">
        <f t="shared" si="0"/>
        <v>0</v>
      </c>
      <c r="T16" s="199">
        <f t="shared" si="0"/>
        <v>0</v>
      </c>
      <c r="U16" s="199" t="s">
        <v>388</v>
      </c>
      <c r="V16" s="199" t="s">
        <v>388</v>
      </c>
      <c r="W16" s="199" t="s">
        <v>388</v>
      </c>
      <c r="X16" s="199" t="s">
        <v>388</v>
      </c>
      <c r="Y16" s="199" t="s">
        <v>388</v>
      </c>
    </row>
    <row r="17" spans="1:25" ht="51.75" customHeight="1">
      <c r="A17" s="198" t="str">
        <f>форма_1!A20</f>
        <v>0.5</v>
      </c>
      <c r="B17" s="201" t="str">
        <f>форма_1!B20</f>
        <v>Новое строительство, всего</v>
      </c>
      <c r="C17" s="199" t="str">
        <f>форма_1!C20</f>
        <v>Г</v>
      </c>
      <c r="D17" s="200">
        <v>2014</v>
      </c>
      <c r="E17" s="199" t="s">
        <v>388</v>
      </c>
      <c r="F17" s="199" t="s">
        <v>388</v>
      </c>
      <c r="G17" s="199" t="s">
        <v>388</v>
      </c>
      <c r="H17" s="199" t="s">
        <v>388</v>
      </c>
      <c r="I17" s="199" t="s">
        <v>388</v>
      </c>
      <c r="J17" s="199" t="s">
        <v>388</v>
      </c>
      <c r="K17" s="199" t="s">
        <v>388</v>
      </c>
      <c r="L17" s="199" t="s">
        <v>388</v>
      </c>
      <c r="M17" s="199" t="s">
        <v>388</v>
      </c>
      <c r="N17" s="199" t="s">
        <v>388</v>
      </c>
      <c r="O17" s="199" t="s">
        <v>388</v>
      </c>
      <c r="P17" s="199" t="s">
        <v>388</v>
      </c>
      <c r="Q17" s="199" t="s">
        <v>388</v>
      </c>
      <c r="R17" s="199" t="s">
        <v>388</v>
      </c>
      <c r="S17" s="199">
        <f t="shared" si="0"/>
        <v>0</v>
      </c>
      <c r="T17" s="199">
        <f t="shared" si="0"/>
        <v>0</v>
      </c>
      <c r="U17" s="199" t="s">
        <v>388</v>
      </c>
      <c r="V17" s="199" t="s">
        <v>388</v>
      </c>
      <c r="W17" s="199" t="s">
        <v>388</v>
      </c>
      <c r="X17" s="199" t="s">
        <v>388</v>
      </c>
      <c r="Y17" s="199" t="s">
        <v>388</v>
      </c>
    </row>
    <row r="18" spans="1:25" ht="62.25" customHeight="1">
      <c r="A18" s="198">
        <f>форма_1!A21</f>
        <v>1</v>
      </c>
      <c r="B18" s="201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18" s="199" t="str">
        <f>форма_1!C21</f>
        <v>Г</v>
      </c>
      <c r="D18" s="199">
        <v>2014</v>
      </c>
      <c r="E18" s="199" t="s">
        <v>388</v>
      </c>
      <c r="F18" s="199" t="s">
        <v>388</v>
      </c>
      <c r="G18" s="199" t="s">
        <v>388</v>
      </c>
      <c r="H18" s="199" t="s">
        <v>388</v>
      </c>
      <c r="I18" s="199" t="s">
        <v>388</v>
      </c>
      <c r="J18" s="199" t="s">
        <v>388</v>
      </c>
      <c r="K18" s="199" t="s">
        <v>388</v>
      </c>
      <c r="L18" s="199" t="s">
        <v>388</v>
      </c>
      <c r="M18" s="199" t="s">
        <v>388</v>
      </c>
      <c r="N18" s="199" t="s">
        <v>388</v>
      </c>
      <c r="O18" s="199" t="s">
        <v>388</v>
      </c>
      <c r="P18" s="199" t="s">
        <v>388</v>
      </c>
      <c r="Q18" s="199" t="s">
        <v>388</v>
      </c>
      <c r="R18" s="199" t="s">
        <v>388</v>
      </c>
      <c r="S18" s="199">
        <f t="shared" si="0"/>
        <v>0</v>
      </c>
      <c r="T18" s="199">
        <f t="shared" si="0"/>
        <v>0</v>
      </c>
      <c r="U18" s="199" t="s">
        <v>388</v>
      </c>
      <c r="V18" s="199" t="s">
        <v>388</v>
      </c>
      <c r="W18" s="199" t="s">
        <v>388</v>
      </c>
      <c r="X18" s="199" t="s">
        <v>388</v>
      </c>
      <c r="Y18" s="199" t="s">
        <v>388</v>
      </c>
    </row>
    <row r="19" spans="1:25" ht="32.25" customHeight="1">
      <c r="A19" s="198" t="str">
        <f>форма_1!A22</f>
        <v>1.2.</v>
      </c>
      <c r="B19" s="201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19" s="199" t="str">
        <f>форма_1!C22</f>
        <v>Г</v>
      </c>
      <c r="D19" s="199"/>
      <c r="E19" s="199" t="s">
        <v>388</v>
      </c>
      <c r="F19" s="199" t="s">
        <v>388</v>
      </c>
      <c r="G19" s="199" t="s">
        <v>388</v>
      </c>
      <c r="H19" s="199" t="s">
        <v>388</v>
      </c>
      <c r="I19" s="199" t="s">
        <v>388</v>
      </c>
      <c r="J19" s="199" t="s">
        <v>388</v>
      </c>
      <c r="K19" s="199" t="s">
        <v>388</v>
      </c>
      <c r="L19" s="199" t="s">
        <v>388</v>
      </c>
      <c r="M19" s="199" t="s">
        <v>388</v>
      </c>
      <c r="N19" s="199" t="s">
        <v>388</v>
      </c>
      <c r="O19" s="199" t="s">
        <v>388</v>
      </c>
      <c r="P19" s="199" t="s">
        <v>388</v>
      </c>
      <c r="Q19" s="199" t="s">
        <v>388</v>
      </c>
      <c r="R19" s="199" t="s">
        <v>388</v>
      </c>
      <c r="S19" s="199">
        <f t="shared" si="0"/>
        <v>0</v>
      </c>
      <c r="T19" s="199">
        <f t="shared" si="0"/>
        <v>0</v>
      </c>
      <c r="U19" s="199" t="s">
        <v>388</v>
      </c>
      <c r="V19" s="199" t="s">
        <v>388</v>
      </c>
      <c r="W19" s="199" t="s">
        <v>388</v>
      </c>
      <c r="X19" s="199" t="s">
        <v>388</v>
      </c>
      <c r="Y19" s="199" t="s">
        <v>388</v>
      </c>
    </row>
    <row r="20" spans="1:25" ht="29.25" customHeight="1">
      <c r="A20" s="198" t="str">
        <f>форма_1!A23</f>
        <v>1.3.</v>
      </c>
      <c r="B20" s="201" t="str">
        <f>форма_1!B23</f>
        <v>Модернизация, техническое перевооружение, всего</v>
      </c>
      <c r="C20" s="199" t="str">
        <f>форма_1!C23</f>
        <v>Г</v>
      </c>
      <c r="D20" s="199">
        <v>2017</v>
      </c>
      <c r="E20" s="199" t="s">
        <v>388</v>
      </c>
      <c r="F20" s="199" t="s">
        <v>388</v>
      </c>
      <c r="G20" s="199" t="s">
        <v>388</v>
      </c>
      <c r="H20" s="199" t="s">
        <v>388</v>
      </c>
      <c r="I20" s="199" t="s">
        <v>388</v>
      </c>
      <c r="J20" s="199" t="s">
        <v>388</v>
      </c>
      <c r="K20" s="199" t="s">
        <v>388</v>
      </c>
      <c r="L20" s="199" t="s">
        <v>388</v>
      </c>
      <c r="M20" s="199" t="s">
        <v>388</v>
      </c>
      <c r="N20" s="199" t="s">
        <v>388</v>
      </c>
      <c r="O20" s="199" t="s">
        <v>388</v>
      </c>
      <c r="P20" s="199" t="s">
        <v>388</v>
      </c>
      <c r="Q20" s="199" t="s">
        <v>388</v>
      </c>
      <c r="R20" s="199" t="s">
        <v>388</v>
      </c>
      <c r="S20" s="199">
        <f aca="true" t="shared" si="1" ref="S20:T22">S25</f>
        <v>0</v>
      </c>
      <c r="T20" s="199">
        <f t="shared" si="1"/>
        <v>0</v>
      </c>
      <c r="U20" s="199" t="s">
        <v>388</v>
      </c>
      <c r="V20" s="199" t="s">
        <v>388</v>
      </c>
      <c r="W20" s="199" t="s">
        <v>388</v>
      </c>
      <c r="X20" s="199" t="s">
        <v>388</v>
      </c>
      <c r="Y20" s="199" t="s">
        <v>388</v>
      </c>
    </row>
    <row r="21" spans="1:25" ht="44.25" customHeight="1">
      <c r="A21" s="198" t="str">
        <f>форма_1!A24</f>
        <v>1.3.1.</v>
      </c>
      <c r="B21" s="201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1" s="199" t="str">
        <f>форма_1!C24</f>
        <v>Г</v>
      </c>
      <c r="D21" s="199">
        <v>2017</v>
      </c>
      <c r="E21" s="199" t="s">
        <v>388</v>
      </c>
      <c r="F21" s="199" t="s">
        <v>388</v>
      </c>
      <c r="G21" s="199" t="s">
        <v>388</v>
      </c>
      <c r="H21" s="199" t="s">
        <v>388</v>
      </c>
      <c r="I21" s="199" t="s">
        <v>388</v>
      </c>
      <c r="J21" s="199" t="s">
        <v>388</v>
      </c>
      <c r="K21" s="199" t="s">
        <v>388</v>
      </c>
      <c r="L21" s="199" t="s">
        <v>388</v>
      </c>
      <c r="M21" s="199" t="s">
        <v>388</v>
      </c>
      <c r="N21" s="199" t="s">
        <v>388</v>
      </c>
      <c r="O21" s="199" t="s">
        <v>388</v>
      </c>
      <c r="P21" s="199" t="s">
        <v>388</v>
      </c>
      <c r="Q21" s="199" t="s">
        <v>388</v>
      </c>
      <c r="R21" s="199" t="s">
        <v>388</v>
      </c>
      <c r="S21" s="199">
        <f t="shared" si="1"/>
        <v>0</v>
      </c>
      <c r="T21" s="199">
        <f t="shared" si="1"/>
        <v>0</v>
      </c>
      <c r="U21" s="199" t="s">
        <v>388</v>
      </c>
      <c r="V21" s="199" t="s">
        <v>388</v>
      </c>
      <c r="W21" s="199" t="s">
        <v>388</v>
      </c>
      <c r="X21" s="199" t="s">
        <v>388</v>
      </c>
      <c r="Y21" s="199" t="s">
        <v>388</v>
      </c>
    </row>
    <row r="22" spans="1:25" s="271" customFormat="1" ht="25.5" customHeight="1">
      <c r="A22" s="268" t="str">
        <f>форма_1!A25</f>
        <v>1.3.1.1.</v>
      </c>
      <c r="B22" s="269" t="str">
        <f>форма_1!B25</f>
        <v>Увеличение мощности КТПН на ВДЭС с. Головнино, о.Кунашир</v>
      </c>
      <c r="C22" s="270" t="str">
        <f>форма_1!C25</f>
        <v>I_4KG_KTP_VDES</v>
      </c>
      <c r="D22" s="270">
        <v>2017</v>
      </c>
      <c r="E22" s="270" t="s">
        <v>388</v>
      </c>
      <c r="F22" s="270" t="s">
        <v>388</v>
      </c>
      <c r="G22" s="270" t="s">
        <v>388</v>
      </c>
      <c r="H22" s="270" t="s">
        <v>388</v>
      </c>
      <c r="I22" s="270" t="s">
        <v>388</v>
      </c>
      <c r="J22" s="270" t="s">
        <v>388</v>
      </c>
      <c r="K22" s="270" t="s">
        <v>388</v>
      </c>
      <c r="L22" s="270" t="s">
        <v>388</v>
      </c>
      <c r="M22" s="270" t="s">
        <v>388</v>
      </c>
      <c r="N22" s="270" t="s">
        <v>388</v>
      </c>
      <c r="O22" s="270" t="s">
        <v>388</v>
      </c>
      <c r="P22" s="270" t="s">
        <v>388</v>
      </c>
      <c r="Q22" s="270" t="s">
        <v>388</v>
      </c>
      <c r="R22" s="270" t="s">
        <v>388</v>
      </c>
      <c r="S22" s="270">
        <f t="shared" si="1"/>
        <v>0</v>
      </c>
      <c r="T22" s="270">
        <f t="shared" si="1"/>
        <v>0</v>
      </c>
      <c r="U22" s="270" t="s">
        <v>388</v>
      </c>
      <c r="V22" s="270" t="s">
        <v>388</v>
      </c>
      <c r="W22" s="270" t="s">
        <v>388</v>
      </c>
      <c r="X22" s="270" t="s">
        <v>388</v>
      </c>
      <c r="Y22" s="270" t="s">
        <v>388</v>
      </c>
    </row>
    <row r="23" spans="1:25" ht="32.25" customHeight="1">
      <c r="A23" s="198" t="str">
        <f>форма_1!A26</f>
        <v>1.5.</v>
      </c>
      <c r="B23" s="201" t="str">
        <f>форма_1!B26</f>
        <v>Новое строительство, всего, в том числе:</v>
      </c>
      <c r="C23" s="199" t="str">
        <f>форма_1!C26</f>
        <v>Г</v>
      </c>
      <c r="D23" s="150"/>
      <c r="E23" s="199" t="s">
        <v>388</v>
      </c>
      <c r="F23" s="199" t="s">
        <v>388</v>
      </c>
      <c r="G23" s="199" t="s">
        <v>388</v>
      </c>
      <c r="H23" s="199" t="s">
        <v>388</v>
      </c>
      <c r="I23" s="199" t="s">
        <v>388</v>
      </c>
      <c r="J23" s="199" t="s">
        <v>388</v>
      </c>
      <c r="K23" s="199" t="s">
        <v>388</v>
      </c>
      <c r="L23" s="199" t="s">
        <v>388</v>
      </c>
      <c r="M23" s="199" t="s">
        <v>388</v>
      </c>
      <c r="N23" s="199" t="s">
        <v>388</v>
      </c>
      <c r="O23" s="199" t="s">
        <v>388</v>
      </c>
      <c r="P23" s="199" t="s">
        <v>388</v>
      </c>
      <c r="Q23" s="199" t="s">
        <v>388</v>
      </c>
      <c r="R23" s="199" t="s">
        <v>388</v>
      </c>
      <c r="S23" s="199">
        <f aca="true" t="shared" si="2" ref="S23:T27">S30</f>
        <v>0</v>
      </c>
      <c r="T23" s="199">
        <f t="shared" si="2"/>
        <v>0</v>
      </c>
      <c r="U23" s="199" t="s">
        <v>388</v>
      </c>
      <c r="V23" s="199" t="s">
        <v>388</v>
      </c>
      <c r="W23" s="199" t="s">
        <v>388</v>
      </c>
      <c r="X23" s="199" t="s">
        <v>388</v>
      </c>
      <c r="Y23" s="199" t="s">
        <v>388</v>
      </c>
    </row>
    <row r="24" spans="1:25" ht="43.5" customHeight="1">
      <c r="A24" s="198" t="str">
        <f>форма_1!A27</f>
        <v>1.5.1.</v>
      </c>
      <c r="B24" s="201" t="str">
        <f>форма_1!B27</f>
        <v>Новое строительство объектов по производству электрической энергии, всего, в том числе:</v>
      </c>
      <c r="C24" s="199" t="str">
        <f>форма_1!C27</f>
        <v>Г</v>
      </c>
      <c r="D24" s="150"/>
      <c r="E24" s="199" t="s">
        <v>388</v>
      </c>
      <c r="F24" s="199" t="s">
        <v>388</v>
      </c>
      <c r="G24" s="199" t="s">
        <v>388</v>
      </c>
      <c r="H24" s="199" t="s">
        <v>388</v>
      </c>
      <c r="I24" s="199" t="s">
        <v>388</v>
      </c>
      <c r="J24" s="199" t="s">
        <v>388</v>
      </c>
      <c r="K24" s="199" t="s">
        <v>388</v>
      </c>
      <c r="L24" s="199" t="s">
        <v>388</v>
      </c>
      <c r="M24" s="199" t="s">
        <v>388</v>
      </c>
      <c r="N24" s="199" t="s">
        <v>388</v>
      </c>
      <c r="O24" s="199" t="s">
        <v>388</v>
      </c>
      <c r="P24" s="199" t="s">
        <v>388</v>
      </c>
      <c r="Q24" s="199" t="s">
        <v>388</v>
      </c>
      <c r="R24" s="199" t="s">
        <v>388</v>
      </c>
      <c r="S24" s="199">
        <f t="shared" si="2"/>
        <v>0</v>
      </c>
      <c r="T24" s="199">
        <f t="shared" si="2"/>
        <v>0</v>
      </c>
      <c r="U24" s="199" t="s">
        <v>388</v>
      </c>
      <c r="V24" s="199" t="s">
        <v>388</v>
      </c>
      <c r="W24" s="199" t="s">
        <v>388</v>
      </c>
      <c r="X24" s="199" t="s">
        <v>388</v>
      </c>
      <c r="Y24" s="199" t="s">
        <v>388</v>
      </c>
    </row>
    <row r="25" spans="1:25" s="271" customFormat="1" ht="58.5" customHeight="1">
      <c r="A25" s="268" t="str">
        <f>форма_1!A28</f>
        <v>1.5.1.1.</v>
      </c>
      <c r="B25" s="269" t="str">
        <f>форма_1!B28</f>
        <v>Строительство дизельной электростанции в с. Крабозаводское, о. Шикотан</v>
      </c>
      <c r="C25" s="270" t="str">
        <f>форма_1!C28</f>
        <v>  I_1SHK_DGS</v>
      </c>
      <c r="D25" s="202"/>
      <c r="E25" s="270" t="s">
        <v>388</v>
      </c>
      <c r="F25" s="270" t="s">
        <v>388</v>
      </c>
      <c r="G25" s="270" t="s">
        <v>388</v>
      </c>
      <c r="H25" s="270" t="s">
        <v>388</v>
      </c>
      <c r="I25" s="270" t="s">
        <v>388</v>
      </c>
      <c r="J25" s="270" t="s">
        <v>388</v>
      </c>
      <c r="K25" s="270" t="s">
        <v>388</v>
      </c>
      <c r="L25" s="270" t="s">
        <v>388</v>
      </c>
      <c r="M25" s="270" t="s">
        <v>388</v>
      </c>
      <c r="N25" s="270" t="s">
        <v>388</v>
      </c>
      <c r="O25" s="270" t="s">
        <v>388</v>
      </c>
      <c r="P25" s="270" t="s">
        <v>388</v>
      </c>
      <c r="Q25" s="270" t="s">
        <v>388</v>
      </c>
      <c r="R25" s="270" t="s">
        <v>388</v>
      </c>
      <c r="S25" s="270">
        <f t="shared" si="2"/>
        <v>0</v>
      </c>
      <c r="T25" s="270">
        <f t="shared" si="2"/>
        <v>0</v>
      </c>
      <c r="U25" s="270" t="s">
        <v>388</v>
      </c>
      <c r="V25" s="270" t="s">
        <v>388</v>
      </c>
      <c r="W25" s="270" t="s">
        <v>388</v>
      </c>
      <c r="X25" s="270" t="s">
        <v>388</v>
      </c>
      <c r="Y25" s="270" t="s">
        <v>388</v>
      </c>
    </row>
    <row r="26" spans="1:25" ht="36.75">
      <c r="A26" s="198" t="str">
        <f>форма_1!A29</f>
        <v>2</v>
      </c>
      <c r="B26" s="201" t="str">
        <f>форма_1!B29</f>
        <v>Всего по МО "Курильский городской округ"Сахалинская область, о. Итуруп, с. Китовое, с. Рейдово</v>
      </c>
      <c r="C26" s="199" t="str">
        <f>форма_1!C29</f>
        <v>Г</v>
      </c>
      <c r="D26" s="150"/>
      <c r="E26" s="199" t="s">
        <v>388</v>
      </c>
      <c r="F26" s="199" t="s">
        <v>388</v>
      </c>
      <c r="G26" s="199" t="s">
        <v>388</v>
      </c>
      <c r="H26" s="199" t="s">
        <v>388</v>
      </c>
      <c r="I26" s="199" t="s">
        <v>388</v>
      </c>
      <c r="J26" s="199" t="s">
        <v>388</v>
      </c>
      <c r="K26" s="199" t="s">
        <v>388</v>
      </c>
      <c r="L26" s="199" t="s">
        <v>388</v>
      </c>
      <c r="M26" s="199" t="s">
        <v>388</v>
      </c>
      <c r="N26" s="199" t="s">
        <v>388</v>
      </c>
      <c r="O26" s="199" t="s">
        <v>388</v>
      </c>
      <c r="P26" s="199" t="s">
        <v>388</v>
      </c>
      <c r="Q26" s="199" t="s">
        <v>388</v>
      </c>
      <c r="R26" s="199" t="s">
        <v>388</v>
      </c>
      <c r="S26" s="199">
        <f t="shared" si="2"/>
        <v>0</v>
      </c>
      <c r="T26" s="199">
        <f t="shared" si="2"/>
        <v>0</v>
      </c>
      <c r="U26" s="199" t="s">
        <v>388</v>
      </c>
      <c r="V26" s="199" t="s">
        <v>388</v>
      </c>
      <c r="W26" s="199" t="s">
        <v>388</v>
      </c>
      <c r="X26" s="199" t="s">
        <v>388</v>
      </c>
      <c r="Y26" s="199" t="s">
        <v>388</v>
      </c>
    </row>
    <row r="27" spans="1:25" ht="54.75">
      <c r="A27" s="198" t="str">
        <f>форма_1!A30</f>
        <v>2.2. </v>
      </c>
      <c r="B27" s="201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7" s="199" t="str">
        <f>форма_1!C30</f>
        <v>Г</v>
      </c>
      <c r="D27" s="150"/>
      <c r="E27" s="199" t="s">
        <v>388</v>
      </c>
      <c r="F27" s="199" t="s">
        <v>388</v>
      </c>
      <c r="G27" s="199" t="s">
        <v>388</v>
      </c>
      <c r="H27" s="199" t="s">
        <v>388</v>
      </c>
      <c r="I27" s="199" t="s">
        <v>388</v>
      </c>
      <c r="J27" s="199" t="s">
        <v>388</v>
      </c>
      <c r="K27" s="199" t="s">
        <v>388</v>
      </c>
      <c r="L27" s="199" t="s">
        <v>388</v>
      </c>
      <c r="M27" s="199" t="s">
        <v>388</v>
      </c>
      <c r="N27" s="199" t="s">
        <v>388</v>
      </c>
      <c r="O27" s="199" t="s">
        <v>388</v>
      </c>
      <c r="P27" s="199" t="s">
        <v>388</v>
      </c>
      <c r="Q27" s="199" t="s">
        <v>388</v>
      </c>
      <c r="R27" s="199" t="s">
        <v>388</v>
      </c>
      <c r="S27" s="199">
        <f t="shared" si="2"/>
        <v>0</v>
      </c>
      <c r="T27" s="199">
        <f t="shared" si="2"/>
        <v>0</v>
      </c>
      <c r="U27" s="199" t="s">
        <v>388</v>
      </c>
      <c r="V27" s="199" t="s">
        <v>388</v>
      </c>
      <c r="W27" s="199" t="s">
        <v>388</v>
      </c>
      <c r="X27" s="199" t="s">
        <v>388</v>
      </c>
      <c r="Y27" s="199" t="s">
        <v>388</v>
      </c>
    </row>
    <row r="28" spans="1:25" ht="27.75">
      <c r="A28" s="198" t="str">
        <f>форма_1!A31</f>
        <v>2.3.</v>
      </c>
      <c r="B28" s="201" t="str">
        <f>форма_1!B31</f>
        <v>Модернизация, техническое перевооружение, всего, в том числе:</v>
      </c>
      <c r="C28" s="199" t="str">
        <f>форма_1!C31</f>
        <v>Г</v>
      </c>
      <c r="D28" s="150"/>
      <c r="E28" s="199" t="s">
        <v>388</v>
      </c>
      <c r="F28" s="199" t="s">
        <v>388</v>
      </c>
      <c r="G28" s="199" t="s">
        <v>388</v>
      </c>
      <c r="H28" s="199" t="s">
        <v>388</v>
      </c>
      <c r="I28" s="199" t="s">
        <v>388</v>
      </c>
      <c r="J28" s="199" t="s">
        <v>388</v>
      </c>
      <c r="K28" s="199" t="s">
        <v>388</v>
      </c>
      <c r="L28" s="199" t="s">
        <v>388</v>
      </c>
      <c r="M28" s="199" t="s">
        <v>388</v>
      </c>
      <c r="N28" s="199" t="s">
        <v>388</v>
      </c>
      <c r="O28" s="199" t="s">
        <v>388</v>
      </c>
      <c r="P28" s="199" t="s">
        <v>388</v>
      </c>
      <c r="Q28" s="199" t="s">
        <v>388</v>
      </c>
      <c r="R28" s="199" t="s">
        <v>388</v>
      </c>
      <c r="S28" s="199" t="s">
        <v>388</v>
      </c>
      <c r="T28" s="199" t="s">
        <v>388</v>
      </c>
      <c r="U28" s="199" t="s">
        <v>388</v>
      </c>
      <c r="V28" s="199" t="s">
        <v>388</v>
      </c>
      <c r="W28" s="199" t="s">
        <v>388</v>
      </c>
      <c r="X28" s="199" t="s">
        <v>388</v>
      </c>
      <c r="Y28" s="199" t="s">
        <v>388</v>
      </c>
    </row>
    <row r="29" spans="1:25" ht="36.75">
      <c r="A29" s="198" t="str">
        <f>форма_1!A32</f>
        <v>2.3.1</v>
      </c>
      <c r="B29" s="201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29" s="199" t="str">
        <f>форма_1!C32</f>
        <v>Г</v>
      </c>
      <c r="D29" s="150"/>
      <c r="E29" s="199" t="s">
        <v>388</v>
      </c>
      <c r="F29" s="199" t="s">
        <v>388</v>
      </c>
      <c r="G29" s="199" t="s">
        <v>388</v>
      </c>
      <c r="H29" s="199" t="s">
        <v>388</v>
      </c>
      <c r="I29" s="199" t="s">
        <v>388</v>
      </c>
      <c r="J29" s="199" t="s">
        <v>388</v>
      </c>
      <c r="K29" s="199" t="s">
        <v>388</v>
      </c>
      <c r="L29" s="199" t="s">
        <v>388</v>
      </c>
      <c r="M29" s="199" t="s">
        <v>388</v>
      </c>
      <c r="N29" s="199" t="s">
        <v>388</v>
      </c>
      <c r="O29" s="199" t="s">
        <v>388</v>
      </c>
      <c r="P29" s="199" t="s">
        <v>388</v>
      </c>
      <c r="Q29" s="199" t="s">
        <v>388</v>
      </c>
      <c r="R29" s="199" t="s">
        <v>388</v>
      </c>
      <c r="S29" s="199" t="s">
        <v>388</v>
      </c>
      <c r="T29" s="199" t="s">
        <v>388</v>
      </c>
      <c r="U29" s="199" t="s">
        <v>388</v>
      </c>
      <c r="V29" s="199" t="s">
        <v>388</v>
      </c>
      <c r="W29" s="199" t="s">
        <v>388</v>
      </c>
      <c r="X29" s="199" t="s">
        <v>388</v>
      </c>
      <c r="Y29" s="199" t="s">
        <v>388</v>
      </c>
    </row>
    <row r="30" spans="1:25" s="271" customFormat="1" ht="39">
      <c r="A30" s="268" t="str">
        <f>форма_1!A33</f>
        <v> 2.3.1.1</v>
      </c>
      <c r="B30" s="269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0" s="270" t="str">
        <f>форма_1!C33</f>
        <v>I_1ITK_DGU</v>
      </c>
      <c r="D30" s="202"/>
      <c r="E30" s="270" t="s">
        <v>388</v>
      </c>
      <c r="F30" s="270" t="s">
        <v>388</v>
      </c>
      <c r="G30" s="270" t="s">
        <v>388</v>
      </c>
      <c r="H30" s="270" t="s">
        <v>388</v>
      </c>
      <c r="I30" s="270" t="s">
        <v>388</v>
      </c>
      <c r="J30" s="270" t="s">
        <v>388</v>
      </c>
      <c r="K30" s="270" t="s">
        <v>388</v>
      </c>
      <c r="L30" s="270" t="s">
        <v>388</v>
      </c>
      <c r="M30" s="270" t="s">
        <v>388</v>
      </c>
      <c r="N30" s="270" t="s">
        <v>388</v>
      </c>
      <c r="O30" s="270" t="s">
        <v>388</v>
      </c>
      <c r="P30" s="270" t="s">
        <v>388</v>
      </c>
      <c r="Q30" s="270" t="s">
        <v>388</v>
      </c>
      <c r="R30" s="270" t="s">
        <v>388</v>
      </c>
      <c r="S30" s="270">
        <f aca="true" t="shared" si="3" ref="S30:T35">S36</f>
        <v>0</v>
      </c>
      <c r="T30" s="270">
        <f t="shared" si="3"/>
        <v>0</v>
      </c>
      <c r="U30" s="270" t="s">
        <v>388</v>
      </c>
      <c r="V30" s="270" t="s">
        <v>388</v>
      </c>
      <c r="W30" s="270" t="s">
        <v>388</v>
      </c>
      <c r="X30" s="270" t="s">
        <v>388</v>
      </c>
      <c r="Y30" s="270" t="s">
        <v>388</v>
      </c>
    </row>
    <row r="31" spans="1:25" ht="36.75">
      <c r="A31" s="198" t="str">
        <f>форма_1!A34</f>
        <v>2.3.4.</v>
      </c>
      <c r="B31" s="201" t="str">
        <f>форма_1!B34</f>
        <v>Модернизация, техническое перевооружение прочих объектов основных средств, всего, в том числе</v>
      </c>
      <c r="C31" s="199" t="str">
        <f>форма_1!C34</f>
        <v>Г</v>
      </c>
      <c r="D31" s="150"/>
      <c r="E31" s="199" t="s">
        <v>388</v>
      </c>
      <c r="F31" s="199" t="s">
        <v>388</v>
      </c>
      <c r="G31" s="199" t="s">
        <v>388</v>
      </c>
      <c r="H31" s="199" t="s">
        <v>388</v>
      </c>
      <c r="I31" s="199" t="s">
        <v>388</v>
      </c>
      <c r="J31" s="199" t="s">
        <v>388</v>
      </c>
      <c r="K31" s="199" t="s">
        <v>388</v>
      </c>
      <c r="L31" s="199" t="s">
        <v>388</v>
      </c>
      <c r="M31" s="199" t="s">
        <v>388</v>
      </c>
      <c r="N31" s="199" t="s">
        <v>388</v>
      </c>
      <c r="O31" s="199" t="s">
        <v>388</v>
      </c>
      <c r="P31" s="199" t="s">
        <v>388</v>
      </c>
      <c r="Q31" s="199" t="s">
        <v>388</v>
      </c>
      <c r="R31" s="199" t="s">
        <v>388</v>
      </c>
      <c r="S31" s="199">
        <f t="shared" si="3"/>
        <v>0</v>
      </c>
      <c r="T31" s="199">
        <f t="shared" si="3"/>
        <v>0</v>
      </c>
      <c r="U31" s="199" t="s">
        <v>388</v>
      </c>
      <c r="V31" s="199" t="s">
        <v>388</v>
      </c>
      <c r="W31" s="199" t="s">
        <v>388</v>
      </c>
      <c r="X31" s="199" t="s">
        <v>388</v>
      </c>
      <c r="Y31" s="199" t="s">
        <v>388</v>
      </c>
    </row>
    <row r="32" spans="1:25" s="271" customFormat="1" ht="38.25" customHeight="1">
      <c r="A32" s="268" t="str">
        <f>форма_1!A35</f>
        <v>2.3.4.1.</v>
      </c>
      <c r="B32" s="269" t="str">
        <f>форма_1!B35</f>
        <v>Модернизация системы электроснабжения о. Итуруп</v>
      </c>
      <c r="C32" s="270" t="str">
        <f>форма_1!C35</f>
        <v>K_3IKR_MES</v>
      </c>
      <c r="D32" s="202"/>
      <c r="E32" s="270" t="s">
        <v>388</v>
      </c>
      <c r="F32" s="270" t="s">
        <v>388</v>
      </c>
      <c r="G32" s="270" t="s">
        <v>388</v>
      </c>
      <c r="H32" s="270" t="s">
        <v>388</v>
      </c>
      <c r="I32" s="270" t="s">
        <v>388</v>
      </c>
      <c r="J32" s="270" t="s">
        <v>388</v>
      </c>
      <c r="K32" s="270" t="s">
        <v>388</v>
      </c>
      <c r="L32" s="270" t="s">
        <v>388</v>
      </c>
      <c r="M32" s="270" t="s">
        <v>388</v>
      </c>
      <c r="N32" s="270" t="s">
        <v>388</v>
      </c>
      <c r="O32" s="270" t="s">
        <v>388</v>
      </c>
      <c r="P32" s="270" t="s">
        <v>388</v>
      </c>
      <c r="Q32" s="270" t="s">
        <v>388</v>
      </c>
      <c r="R32" s="270" t="s">
        <v>388</v>
      </c>
      <c r="S32" s="270">
        <f t="shared" si="3"/>
        <v>0</v>
      </c>
      <c r="T32" s="270">
        <f t="shared" si="3"/>
        <v>0</v>
      </c>
      <c r="U32" s="270" t="s">
        <v>388</v>
      </c>
      <c r="V32" s="270" t="s">
        <v>388</v>
      </c>
      <c r="W32" s="270" t="s">
        <v>388</v>
      </c>
      <c r="X32" s="270" t="s">
        <v>388</v>
      </c>
      <c r="Y32" s="270" t="s">
        <v>388</v>
      </c>
    </row>
    <row r="33" spans="1:25" ht="57.75" customHeight="1">
      <c r="A33" s="198" t="str">
        <f>форма_1!A36</f>
        <v>2.3.5.</v>
      </c>
      <c r="B33" s="201" t="str">
        <f>форма_1!B36</f>
        <v>Новое строительство, всего, в том числе:</v>
      </c>
      <c r="C33" s="199" t="str">
        <f>форма_1!C36</f>
        <v>Г</v>
      </c>
      <c r="D33" s="202"/>
      <c r="E33" s="199" t="s">
        <v>388</v>
      </c>
      <c r="F33" s="199" t="s">
        <v>388</v>
      </c>
      <c r="G33" s="199" t="s">
        <v>388</v>
      </c>
      <c r="H33" s="199" t="s">
        <v>388</v>
      </c>
      <c r="I33" s="199" t="s">
        <v>388</v>
      </c>
      <c r="J33" s="199" t="s">
        <v>388</v>
      </c>
      <c r="K33" s="199" t="s">
        <v>388</v>
      </c>
      <c r="L33" s="199" t="s">
        <v>388</v>
      </c>
      <c r="M33" s="199" t="s">
        <v>388</v>
      </c>
      <c r="N33" s="199" t="s">
        <v>388</v>
      </c>
      <c r="O33" s="199" t="s">
        <v>388</v>
      </c>
      <c r="P33" s="199" t="s">
        <v>388</v>
      </c>
      <c r="Q33" s="199" t="s">
        <v>388</v>
      </c>
      <c r="R33" s="199" t="s">
        <v>388</v>
      </c>
      <c r="S33" s="199">
        <f t="shared" si="3"/>
        <v>0</v>
      </c>
      <c r="T33" s="199">
        <f t="shared" si="3"/>
        <v>0</v>
      </c>
      <c r="U33" s="199" t="s">
        <v>388</v>
      </c>
      <c r="V33" s="199" t="s">
        <v>388</v>
      </c>
      <c r="W33" s="199" t="s">
        <v>388</v>
      </c>
      <c r="X33" s="199" t="s">
        <v>388</v>
      </c>
      <c r="Y33" s="199" t="s">
        <v>388</v>
      </c>
    </row>
    <row r="34" spans="1:25" ht="36.75">
      <c r="A34" s="198" t="str">
        <f>форма_1!A37</f>
        <v>2.3.5.1.</v>
      </c>
      <c r="B34" s="201" t="str">
        <f>форма_1!B37</f>
        <v>Новое строительство объектов по производству электрической энергии, всего, в том числе:</v>
      </c>
      <c r="C34" s="199" t="str">
        <f>форма_1!C37</f>
        <v>Г</v>
      </c>
      <c r="D34" s="202"/>
      <c r="E34" s="199" t="s">
        <v>388</v>
      </c>
      <c r="F34" s="199" t="s">
        <v>388</v>
      </c>
      <c r="G34" s="199" t="s">
        <v>388</v>
      </c>
      <c r="H34" s="199" t="s">
        <v>388</v>
      </c>
      <c r="I34" s="199" t="s">
        <v>388</v>
      </c>
      <c r="J34" s="199" t="s">
        <v>388</v>
      </c>
      <c r="K34" s="199" t="s">
        <v>388</v>
      </c>
      <c r="L34" s="199" t="s">
        <v>388</v>
      </c>
      <c r="M34" s="199" t="s">
        <v>388</v>
      </c>
      <c r="N34" s="199" t="s">
        <v>388</v>
      </c>
      <c r="O34" s="199" t="s">
        <v>388</v>
      </c>
      <c r="P34" s="199" t="s">
        <v>388</v>
      </c>
      <c r="Q34" s="199" t="s">
        <v>388</v>
      </c>
      <c r="R34" s="199" t="s">
        <v>388</v>
      </c>
      <c r="S34" s="199">
        <f t="shared" si="3"/>
        <v>0</v>
      </c>
      <c r="T34" s="199">
        <f t="shared" si="3"/>
        <v>0</v>
      </c>
      <c r="U34" s="199" t="s">
        <v>388</v>
      </c>
      <c r="V34" s="199" t="s">
        <v>388</v>
      </c>
      <c r="W34" s="199" t="s">
        <v>388</v>
      </c>
      <c r="X34" s="199" t="s">
        <v>388</v>
      </c>
      <c r="Y34" s="199" t="s">
        <v>388</v>
      </c>
    </row>
    <row r="35" spans="1:25" s="271" customFormat="1" ht="48.75">
      <c r="A35" s="268" t="str">
        <f>форма_1!A38</f>
        <v>2.3.5.1.</v>
      </c>
      <c r="B35" s="269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5" s="270" t="str">
        <f>форма_1!C38</f>
        <v>K_6IR_SES</v>
      </c>
      <c r="D35" s="202"/>
      <c r="E35" s="270" t="s">
        <v>388</v>
      </c>
      <c r="F35" s="270" t="s">
        <v>388</v>
      </c>
      <c r="G35" s="270" t="s">
        <v>388</v>
      </c>
      <c r="H35" s="270" t="s">
        <v>388</v>
      </c>
      <c r="I35" s="270" t="s">
        <v>388</v>
      </c>
      <c r="J35" s="270" t="s">
        <v>388</v>
      </c>
      <c r="K35" s="270" t="s">
        <v>388</v>
      </c>
      <c r="L35" s="270" t="s">
        <v>388</v>
      </c>
      <c r="M35" s="270" t="s">
        <v>388</v>
      </c>
      <c r="N35" s="270" t="s">
        <v>388</v>
      </c>
      <c r="O35" s="270" t="s">
        <v>388</v>
      </c>
      <c r="P35" s="270" t="s">
        <v>388</v>
      </c>
      <c r="Q35" s="270" t="s">
        <v>388</v>
      </c>
      <c r="R35" s="270" t="s">
        <v>388</v>
      </c>
      <c r="S35" s="270">
        <f t="shared" si="3"/>
        <v>0</v>
      </c>
      <c r="T35" s="270">
        <f t="shared" si="3"/>
        <v>0</v>
      </c>
      <c r="U35" s="270" t="s">
        <v>388</v>
      </c>
      <c r="V35" s="270" t="s">
        <v>388</v>
      </c>
      <c r="W35" s="270" t="s">
        <v>388</v>
      </c>
      <c r="X35" s="270" t="s">
        <v>388</v>
      </c>
      <c r="Y35" s="270" t="s">
        <v>388</v>
      </c>
    </row>
  </sheetData>
  <sheetProtection selectLockedCells="1" selectUnlockedCells="1"/>
  <mergeCells count="29">
    <mergeCell ref="M13:N13"/>
    <mergeCell ref="R10:R12"/>
    <mergeCell ref="S10:V10"/>
    <mergeCell ref="W10:W12"/>
    <mergeCell ref="X10:Y11"/>
    <mergeCell ref="H11:H12"/>
    <mergeCell ref="I11:I12"/>
    <mergeCell ref="J11:J12"/>
    <mergeCell ref="K11:K12"/>
    <mergeCell ref="L11:L12"/>
    <mergeCell ref="M11:N12"/>
    <mergeCell ref="S11:T11"/>
    <mergeCell ref="U11:V11"/>
    <mergeCell ref="G10:G12"/>
    <mergeCell ref="H10:K10"/>
    <mergeCell ref="L10:N10"/>
    <mergeCell ref="O10:O12"/>
    <mergeCell ref="P10:P12"/>
    <mergeCell ref="Q10:Q12"/>
    <mergeCell ref="W1:Y1"/>
    <mergeCell ref="A3:Y3"/>
    <mergeCell ref="K5:S5"/>
    <mergeCell ref="K6:P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35" sqref="A35:A36"/>
    </sheetView>
  </sheetViews>
  <sheetFormatPr defaultColWidth="9.00390625" defaultRowHeight="12.75"/>
  <cols>
    <col min="1" max="1" width="9.125" style="57" customWidth="1"/>
    <col min="2" max="2" width="26.625" style="57" customWidth="1"/>
    <col min="3" max="3" width="13.625" style="57" customWidth="1"/>
    <col min="4" max="16384" width="9.125" style="57" customWidth="1"/>
  </cols>
  <sheetData>
    <row r="1" spans="1:1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336" t="s">
        <v>339</v>
      </c>
      <c r="L1" s="336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customHeight="1">
      <c r="A3" s="344" t="s">
        <v>340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2.5" customHeight="1">
      <c r="A5" s="5"/>
      <c r="B5" s="5"/>
      <c r="C5" s="5"/>
      <c r="D5" s="5"/>
      <c r="E5" s="17" t="s">
        <v>2</v>
      </c>
      <c r="F5" s="344" t="str">
        <f>форма_1!M5</f>
        <v>Общество с ограниченной ответственностью "ДальЭнергоИнвест"</v>
      </c>
      <c r="G5" s="344"/>
      <c r="H5" s="344"/>
      <c r="I5" s="344"/>
      <c r="J5" s="344"/>
      <c r="K5" s="344"/>
      <c r="L5" s="344"/>
    </row>
    <row r="6" spans="1:12" ht="12.75">
      <c r="A6" s="5"/>
      <c r="B6" s="5"/>
      <c r="C6" s="5"/>
      <c r="D6" s="5"/>
      <c r="E6" s="20"/>
      <c r="F6" s="329" t="s">
        <v>4</v>
      </c>
      <c r="G6" s="329"/>
      <c r="H6" s="329"/>
      <c r="I6" s="329"/>
      <c r="J6" s="5"/>
      <c r="K6" s="5"/>
      <c r="L6" s="5"/>
    </row>
    <row r="7" spans="1:12" ht="12.75">
      <c r="A7" s="5"/>
      <c r="B7" s="5"/>
      <c r="C7" s="5"/>
      <c r="D7" s="5"/>
      <c r="E7" s="20"/>
      <c r="F7" s="18"/>
      <c r="G7" s="18"/>
      <c r="H7" s="18"/>
      <c r="I7" s="18"/>
      <c r="J7" s="5"/>
      <c r="K7" s="5"/>
      <c r="L7" s="5"/>
    </row>
    <row r="8" spans="1:12" ht="12.75">
      <c r="A8" s="5"/>
      <c r="B8" s="5"/>
      <c r="C8" s="5"/>
      <c r="D8" s="5"/>
      <c r="E8" s="5"/>
      <c r="F8" s="19" t="s">
        <v>5</v>
      </c>
      <c r="G8" s="109" t="str">
        <f>форма_1!O8</f>
        <v>2020</v>
      </c>
      <c r="H8" s="16" t="s">
        <v>6</v>
      </c>
      <c r="I8" s="5"/>
      <c r="J8" s="5"/>
      <c r="K8" s="5"/>
      <c r="L8" s="5"/>
    </row>
    <row r="9" spans="1:12" ht="12.75">
      <c r="A9" s="5"/>
      <c r="B9" s="5"/>
      <c r="C9" s="5"/>
      <c r="D9" s="5"/>
      <c r="E9" s="20"/>
      <c r="F9" s="5"/>
      <c r="G9" s="5"/>
      <c r="H9" s="20"/>
      <c r="I9" s="20"/>
      <c r="J9" s="5"/>
      <c r="K9" s="5"/>
      <c r="L9" s="5"/>
    </row>
    <row r="10" spans="1:12" ht="51" customHeight="1">
      <c r="A10" s="403" t="s">
        <v>9</v>
      </c>
      <c r="B10" s="403" t="s">
        <v>61</v>
      </c>
      <c r="C10" s="403" t="s">
        <v>341</v>
      </c>
      <c r="D10" s="403" t="s">
        <v>342</v>
      </c>
      <c r="E10" s="403" t="s">
        <v>304</v>
      </c>
      <c r="F10" s="403" t="s">
        <v>343</v>
      </c>
      <c r="G10" s="403" t="s">
        <v>344</v>
      </c>
      <c r="H10" s="403"/>
      <c r="I10" s="403"/>
      <c r="J10" s="403" t="s">
        <v>345</v>
      </c>
      <c r="K10" s="404" t="s">
        <v>322</v>
      </c>
      <c r="L10" s="404"/>
    </row>
    <row r="11" spans="1:12" ht="79.5" customHeight="1">
      <c r="A11" s="403"/>
      <c r="B11" s="403"/>
      <c r="C11" s="403"/>
      <c r="D11" s="403"/>
      <c r="E11" s="403"/>
      <c r="F11" s="403"/>
      <c r="G11" s="403" t="s">
        <v>346</v>
      </c>
      <c r="H11" s="403"/>
      <c r="I11" s="22" t="s">
        <v>347</v>
      </c>
      <c r="J11" s="403"/>
      <c r="K11" s="27" t="s">
        <v>331</v>
      </c>
      <c r="L11" s="22" t="s">
        <v>332</v>
      </c>
    </row>
    <row r="12" spans="1:12" ht="12.75">
      <c r="A12" s="187">
        <v>1</v>
      </c>
      <c r="B12" s="188">
        <v>2</v>
      </c>
      <c r="C12" s="187">
        <v>3</v>
      </c>
      <c r="D12" s="187">
        <v>4</v>
      </c>
      <c r="E12" s="187">
        <v>5</v>
      </c>
      <c r="F12" s="187">
        <v>6</v>
      </c>
      <c r="G12" s="411">
        <v>7</v>
      </c>
      <c r="H12" s="411"/>
      <c r="I12" s="187">
        <v>8</v>
      </c>
      <c r="J12" s="188">
        <v>9</v>
      </c>
      <c r="K12" s="189" t="s">
        <v>146</v>
      </c>
      <c r="L12" s="189" t="s">
        <v>147</v>
      </c>
    </row>
    <row r="13" spans="1:12" ht="35.25" customHeight="1">
      <c r="A13" s="203">
        <f>форма_1!A17</f>
        <v>0</v>
      </c>
      <c r="B13" s="191" t="str">
        <f>форма_1!B17</f>
        <v>ВСЕГО по инвестиционной программе ООО "ДальЭнергоИнвест"</v>
      </c>
      <c r="C13" s="190" t="str">
        <f>форма_1!C17</f>
        <v>Г</v>
      </c>
      <c r="D13" s="190" t="s">
        <v>388</v>
      </c>
      <c r="E13" s="190" t="s">
        <v>388</v>
      </c>
      <c r="F13" s="190" t="s">
        <v>388</v>
      </c>
      <c r="G13" s="410" t="s">
        <v>388</v>
      </c>
      <c r="H13" s="410"/>
      <c r="I13" s="190" t="s">
        <v>388</v>
      </c>
      <c r="J13" s="190" t="s">
        <v>388</v>
      </c>
      <c r="K13" s="190" t="s">
        <v>388</v>
      </c>
      <c r="L13" s="190" t="s">
        <v>388</v>
      </c>
    </row>
    <row r="14" spans="1:12" ht="21.75" customHeight="1">
      <c r="A14" s="203" t="str">
        <f>форма_1!A18</f>
        <v>0.2.</v>
      </c>
      <c r="B14" s="191" t="str">
        <f>форма_1!B18</f>
        <v>Реконструкция, всего</v>
      </c>
      <c r="C14" s="190" t="str">
        <f>форма_1!C18</f>
        <v>Г</v>
      </c>
      <c r="D14" s="190" t="s">
        <v>388</v>
      </c>
      <c r="E14" s="190" t="s">
        <v>388</v>
      </c>
      <c r="F14" s="190" t="s">
        <v>388</v>
      </c>
      <c r="G14" s="410" t="s">
        <v>388</v>
      </c>
      <c r="H14" s="410"/>
      <c r="I14" s="190" t="s">
        <v>388</v>
      </c>
      <c r="J14" s="190" t="s">
        <v>388</v>
      </c>
      <c r="K14" s="190" t="s">
        <v>388</v>
      </c>
      <c r="L14" s="190" t="s">
        <v>388</v>
      </c>
    </row>
    <row r="15" spans="1:12" ht="30.75" customHeight="1">
      <c r="A15" s="203" t="str">
        <f>форма_1!A19</f>
        <v>0.3.</v>
      </c>
      <c r="B15" s="191" t="str">
        <f>форма_1!B19</f>
        <v>Модернизация, техническое перевооружение, всего</v>
      </c>
      <c r="C15" s="190" t="str">
        <f>форма_1!C19</f>
        <v>Г</v>
      </c>
      <c r="D15" s="190" t="s">
        <v>388</v>
      </c>
      <c r="E15" s="190" t="s">
        <v>388</v>
      </c>
      <c r="F15" s="190" t="s">
        <v>388</v>
      </c>
      <c r="G15" s="410" t="s">
        <v>388</v>
      </c>
      <c r="H15" s="410"/>
      <c r="I15" s="190" t="s">
        <v>388</v>
      </c>
      <c r="J15" s="190" t="s">
        <v>388</v>
      </c>
      <c r="K15" s="190" t="s">
        <v>388</v>
      </c>
      <c r="L15" s="190" t="s">
        <v>388</v>
      </c>
    </row>
    <row r="16" spans="1:12" ht="57" customHeight="1">
      <c r="A16" s="203" t="str">
        <f>форма_1!A20</f>
        <v>0.5</v>
      </c>
      <c r="B16" s="191" t="str">
        <f>форма_1!B20</f>
        <v>Новое строительство, всего</v>
      </c>
      <c r="C16" s="190" t="str">
        <f>форма_1!C20</f>
        <v>Г</v>
      </c>
      <c r="D16" s="190" t="s">
        <v>388</v>
      </c>
      <c r="E16" s="190" t="s">
        <v>388</v>
      </c>
      <c r="F16" s="190" t="s">
        <v>388</v>
      </c>
      <c r="G16" s="410" t="s">
        <v>388</v>
      </c>
      <c r="H16" s="410"/>
      <c r="I16" s="190" t="s">
        <v>388</v>
      </c>
      <c r="J16" s="190" t="s">
        <v>388</v>
      </c>
      <c r="K16" s="190" t="s">
        <v>388</v>
      </c>
      <c r="L16" s="190" t="s">
        <v>388</v>
      </c>
    </row>
    <row r="17" spans="1:12" ht="66.75" customHeight="1">
      <c r="A17" s="203">
        <f>форма_1!A21</f>
        <v>1</v>
      </c>
      <c r="B17" s="191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17" s="190" t="str">
        <f>форма_1!C21</f>
        <v>Г</v>
      </c>
      <c r="D17" s="190" t="s">
        <v>388</v>
      </c>
      <c r="E17" s="190" t="s">
        <v>388</v>
      </c>
      <c r="F17" s="190" t="s">
        <v>388</v>
      </c>
      <c r="G17" s="410" t="s">
        <v>388</v>
      </c>
      <c r="H17" s="410"/>
      <c r="I17" s="190" t="s">
        <v>388</v>
      </c>
      <c r="J17" s="190" t="s">
        <v>388</v>
      </c>
      <c r="K17" s="190" t="s">
        <v>388</v>
      </c>
      <c r="L17" s="190" t="s">
        <v>388</v>
      </c>
    </row>
    <row r="18" spans="1:12" ht="39" customHeight="1">
      <c r="A18" s="203" t="str">
        <f>форма_1!A22</f>
        <v>1.2.</v>
      </c>
      <c r="B18" s="191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18" s="190" t="str">
        <f>форма_1!C22</f>
        <v>Г</v>
      </c>
      <c r="D18" s="190" t="s">
        <v>388</v>
      </c>
      <c r="E18" s="190" t="s">
        <v>388</v>
      </c>
      <c r="F18" s="190" t="s">
        <v>388</v>
      </c>
      <c r="G18" s="410" t="s">
        <v>388</v>
      </c>
      <c r="H18" s="410"/>
      <c r="I18" s="190" t="s">
        <v>388</v>
      </c>
      <c r="J18" s="190" t="s">
        <v>388</v>
      </c>
      <c r="K18" s="190" t="s">
        <v>388</v>
      </c>
      <c r="L18" s="190" t="s">
        <v>388</v>
      </c>
    </row>
    <row r="19" spans="1:12" ht="27" customHeight="1">
      <c r="A19" s="203" t="str">
        <f>форма_1!A23</f>
        <v>1.3.</v>
      </c>
      <c r="B19" s="191" t="str">
        <f>форма_1!B23</f>
        <v>Модернизация, техническое перевооружение, всего</v>
      </c>
      <c r="C19" s="190" t="str">
        <f>форма_1!C23</f>
        <v>Г</v>
      </c>
      <c r="D19" s="190" t="s">
        <v>388</v>
      </c>
      <c r="E19" s="190" t="s">
        <v>388</v>
      </c>
      <c r="F19" s="190" t="s">
        <v>388</v>
      </c>
      <c r="G19" s="410" t="s">
        <v>388</v>
      </c>
      <c r="H19" s="410"/>
      <c r="I19" s="190" t="s">
        <v>388</v>
      </c>
      <c r="J19" s="190" t="s">
        <v>388</v>
      </c>
      <c r="K19" s="190" t="s">
        <v>388</v>
      </c>
      <c r="L19" s="190" t="s">
        <v>388</v>
      </c>
    </row>
    <row r="20" spans="1:12" ht="39.75" customHeight="1">
      <c r="A20" s="203" t="str">
        <f>форма_1!A24</f>
        <v>1.3.1.</v>
      </c>
      <c r="B20" s="191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0" s="190" t="str">
        <f>форма_1!C24</f>
        <v>Г</v>
      </c>
      <c r="D20" s="190" t="s">
        <v>388</v>
      </c>
      <c r="E20" s="190" t="s">
        <v>388</v>
      </c>
      <c r="F20" s="190" t="s">
        <v>388</v>
      </c>
      <c r="G20" s="410" t="s">
        <v>388</v>
      </c>
      <c r="H20" s="410"/>
      <c r="I20" s="190" t="s">
        <v>388</v>
      </c>
      <c r="J20" s="190" t="s">
        <v>388</v>
      </c>
      <c r="K20" s="190" t="s">
        <v>388</v>
      </c>
      <c r="L20" s="190" t="s">
        <v>388</v>
      </c>
    </row>
    <row r="21" spans="1:12" s="162" customFormat="1" ht="34.5" customHeight="1">
      <c r="A21" s="272" t="str">
        <f>форма_1!A25</f>
        <v>1.3.1.1.</v>
      </c>
      <c r="B21" s="263" t="str">
        <f>форма_1!B25</f>
        <v>Увеличение мощности КТПН на ВДЭС с. Головнино, о.Кунашир</v>
      </c>
      <c r="C21" s="256" t="str">
        <f>форма_1!C25</f>
        <v>I_4KG_KTP_VDES</v>
      </c>
      <c r="D21" s="256" t="s">
        <v>388</v>
      </c>
      <c r="E21" s="256" t="s">
        <v>388</v>
      </c>
      <c r="F21" s="256" t="s">
        <v>388</v>
      </c>
      <c r="G21" s="412" t="s">
        <v>388</v>
      </c>
      <c r="H21" s="412"/>
      <c r="I21" s="256" t="s">
        <v>388</v>
      </c>
      <c r="J21" s="256" t="s">
        <v>388</v>
      </c>
      <c r="K21" s="256" t="s">
        <v>388</v>
      </c>
      <c r="L21" s="256" t="s">
        <v>388</v>
      </c>
    </row>
    <row r="22" spans="1:12" ht="33.75" customHeight="1">
      <c r="A22" s="203" t="str">
        <f>форма_1!A26</f>
        <v>1.5.</v>
      </c>
      <c r="B22" s="191" t="str">
        <f>форма_1!B26</f>
        <v>Новое строительство, всего, в том числе:</v>
      </c>
      <c r="C22" s="190" t="str">
        <f>форма_1!C26</f>
        <v>Г</v>
      </c>
      <c r="D22" s="190" t="s">
        <v>388</v>
      </c>
      <c r="E22" s="190" t="s">
        <v>388</v>
      </c>
      <c r="F22" s="190" t="s">
        <v>388</v>
      </c>
      <c r="G22" s="410" t="s">
        <v>388</v>
      </c>
      <c r="H22" s="410"/>
      <c r="I22" s="190" t="s">
        <v>388</v>
      </c>
      <c r="J22" s="190" t="s">
        <v>388</v>
      </c>
      <c r="K22" s="190" t="s">
        <v>388</v>
      </c>
      <c r="L22" s="190" t="s">
        <v>388</v>
      </c>
    </row>
    <row r="23" spans="1:12" ht="53.25" customHeight="1">
      <c r="A23" s="203" t="str">
        <f>форма_1!A27</f>
        <v>1.5.1.</v>
      </c>
      <c r="B23" s="191" t="str">
        <f>форма_1!B27</f>
        <v>Новое строительство объектов по производству электрической энергии, всего, в том числе:</v>
      </c>
      <c r="C23" s="190" t="str">
        <f>форма_1!C27</f>
        <v>Г</v>
      </c>
      <c r="D23" s="190" t="s">
        <v>388</v>
      </c>
      <c r="E23" s="190" t="s">
        <v>388</v>
      </c>
      <c r="F23" s="190" t="s">
        <v>388</v>
      </c>
      <c r="G23" s="410" t="s">
        <v>388</v>
      </c>
      <c r="H23" s="410"/>
      <c r="I23" s="190" t="s">
        <v>388</v>
      </c>
      <c r="J23" s="190" t="s">
        <v>388</v>
      </c>
      <c r="K23" s="190" t="s">
        <v>388</v>
      </c>
      <c r="L23" s="190" t="s">
        <v>388</v>
      </c>
    </row>
    <row r="24" spans="1:12" s="162" customFormat="1" ht="63" customHeight="1">
      <c r="A24" s="272" t="str">
        <f>форма_1!A28</f>
        <v>1.5.1.1.</v>
      </c>
      <c r="B24" s="263" t="str">
        <f>форма_1!B28</f>
        <v>Строительство дизельной электростанции в с. Крабозаводское, о. Шикотан</v>
      </c>
      <c r="C24" s="256" t="str">
        <f>форма_1!C28</f>
        <v>  I_1SHK_DGS</v>
      </c>
      <c r="D24" s="256" t="s">
        <v>388</v>
      </c>
      <c r="E24" s="256" t="s">
        <v>388</v>
      </c>
      <c r="F24" s="256" t="s">
        <v>388</v>
      </c>
      <c r="G24" s="412" t="s">
        <v>388</v>
      </c>
      <c r="H24" s="412"/>
      <c r="I24" s="256" t="s">
        <v>388</v>
      </c>
      <c r="J24" s="256" t="s">
        <v>388</v>
      </c>
      <c r="K24" s="256" t="s">
        <v>388</v>
      </c>
      <c r="L24" s="256" t="s">
        <v>388</v>
      </c>
    </row>
    <row r="25" spans="1:12" ht="30" customHeight="1">
      <c r="A25" s="203" t="str">
        <f>форма_1!A29</f>
        <v>2</v>
      </c>
      <c r="B25" s="191" t="str">
        <f>форма_1!B29</f>
        <v>Всего по МО "Курильский городской округ"Сахалинская область, о. Итуруп, с. Китовое, с. Рейдово</v>
      </c>
      <c r="C25" s="190" t="str">
        <f>форма_1!C29</f>
        <v>Г</v>
      </c>
      <c r="D25" s="190" t="s">
        <v>388</v>
      </c>
      <c r="E25" s="190" t="s">
        <v>388</v>
      </c>
      <c r="F25" s="190" t="s">
        <v>388</v>
      </c>
      <c r="G25" s="410" t="s">
        <v>388</v>
      </c>
      <c r="H25" s="410"/>
      <c r="I25" s="190" t="s">
        <v>388</v>
      </c>
      <c r="J25" s="190" t="s">
        <v>388</v>
      </c>
      <c r="K25" s="190" t="s">
        <v>388</v>
      </c>
      <c r="L25" s="190" t="s">
        <v>388</v>
      </c>
    </row>
    <row r="26" spans="1:12" ht="23.25" customHeight="1">
      <c r="A26" s="203" t="str">
        <f>форма_1!A30</f>
        <v>2.2. </v>
      </c>
      <c r="B26" s="191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6" s="190" t="str">
        <f>форма_1!C30</f>
        <v>Г</v>
      </c>
      <c r="D26" s="190" t="s">
        <v>388</v>
      </c>
      <c r="E26" s="190" t="s">
        <v>388</v>
      </c>
      <c r="F26" s="190" t="s">
        <v>388</v>
      </c>
      <c r="G26" s="410" t="s">
        <v>388</v>
      </c>
      <c r="H26" s="410"/>
      <c r="I26" s="190" t="s">
        <v>388</v>
      </c>
      <c r="J26" s="190" t="s">
        <v>388</v>
      </c>
      <c r="K26" s="190" t="s">
        <v>388</v>
      </c>
      <c r="L26" s="190" t="s">
        <v>388</v>
      </c>
    </row>
    <row r="27" spans="1:12" ht="23.25" customHeight="1">
      <c r="A27" s="203" t="str">
        <f>форма_1!A31</f>
        <v>2.3.</v>
      </c>
      <c r="B27" s="191" t="str">
        <f>форма_1!B31</f>
        <v>Модернизация, техническое перевооружение, всего, в том числе:</v>
      </c>
      <c r="C27" s="190" t="str">
        <f>форма_1!C31</f>
        <v>Г</v>
      </c>
      <c r="D27" s="190" t="s">
        <v>388</v>
      </c>
      <c r="E27" s="190" t="s">
        <v>388</v>
      </c>
      <c r="F27" s="190" t="s">
        <v>388</v>
      </c>
      <c r="G27" s="410" t="s">
        <v>388</v>
      </c>
      <c r="H27" s="410"/>
      <c r="I27" s="190" t="s">
        <v>388</v>
      </c>
      <c r="J27" s="190" t="s">
        <v>388</v>
      </c>
      <c r="K27" s="190" t="s">
        <v>388</v>
      </c>
      <c r="L27" s="190" t="s">
        <v>388</v>
      </c>
    </row>
    <row r="28" spans="1:12" ht="27" customHeight="1">
      <c r="A28" s="203" t="str">
        <f>форма_1!A32</f>
        <v>2.3.1</v>
      </c>
      <c r="B28" s="191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28" s="190" t="str">
        <f>форма_1!C32</f>
        <v>Г</v>
      </c>
      <c r="D28" s="190" t="s">
        <v>388</v>
      </c>
      <c r="E28" s="190" t="s">
        <v>388</v>
      </c>
      <c r="F28" s="190" t="s">
        <v>388</v>
      </c>
      <c r="G28" s="410" t="s">
        <v>388</v>
      </c>
      <c r="H28" s="410"/>
      <c r="I28" s="190" t="s">
        <v>388</v>
      </c>
      <c r="J28" s="190" t="s">
        <v>388</v>
      </c>
      <c r="K28" s="190" t="s">
        <v>388</v>
      </c>
      <c r="L28" s="190" t="s">
        <v>388</v>
      </c>
    </row>
    <row r="29" spans="1:12" s="162" customFormat="1" ht="45.75" customHeight="1">
      <c r="A29" s="272" t="str">
        <f>форма_1!A33</f>
        <v> 2.3.1.1</v>
      </c>
      <c r="B29" s="263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29" s="256" t="str">
        <f>форма_1!C33</f>
        <v>I_1ITK_DGU</v>
      </c>
      <c r="D29" s="256" t="s">
        <v>388</v>
      </c>
      <c r="E29" s="256" t="s">
        <v>388</v>
      </c>
      <c r="F29" s="256" t="s">
        <v>388</v>
      </c>
      <c r="G29" s="412" t="s">
        <v>388</v>
      </c>
      <c r="H29" s="412"/>
      <c r="I29" s="256" t="s">
        <v>388</v>
      </c>
      <c r="J29" s="256" t="s">
        <v>388</v>
      </c>
      <c r="K29" s="256" t="s">
        <v>388</v>
      </c>
      <c r="L29" s="256" t="s">
        <v>388</v>
      </c>
    </row>
    <row r="30" spans="1:12" ht="23.25" customHeight="1">
      <c r="A30" s="203" t="str">
        <f>форма_1!A34</f>
        <v>2.3.4.</v>
      </c>
      <c r="B30" s="191" t="str">
        <f>форма_1!B34</f>
        <v>Модернизация, техническое перевооружение прочих объектов основных средств, всего, в том числе</v>
      </c>
      <c r="C30" s="190" t="str">
        <f>форма_1!C34</f>
        <v>Г</v>
      </c>
      <c r="D30" s="190" t="s">
        <v>388</v>
      </c>
      <c r="E30" s="190" t="s">
        <v>388</v>
      </c>
      <c r="F30" s="190" t="s">
        <v>388</v>
      </c>
      <c r="G30" s="410" t="s">
        <v>388</v>
      </c>
      <c r="H30" s="410"/>
      <c r="I30" s="190" t="s">
        <v>388</v>
      </c>
      <c r="J30" s="190" t="s">
        <v>388</v>
      </c>
      <c r="K30" s="190" t="s">
        <v>388</v>
      </c>
      <c r="L30" s="190" t="s">
        <v>388</v>
      </c>
    </row>
    <row r="31" spans="1:12" s="162" customFormat="1" ht="41.25" customHeight="1">
      <c r="A31" s="272" t="str">
        <f>форма_1!A35</f>
        <v>2.3.4.1.</v>
      </c>
      <c r="B31" s="263" t="str">
        <f>форма_1!B35</f>
        <v>Модернизация системы электроснабжения о. Итуруп</v>
      </c>
      <c r="C31" s="256" t="str">
        <f>форма_1!C35</f>
        <v>K_3IKR_MES</v>
      </c>
      <c r="D31" s="256" t="s">
        <v>388</v>
      </c>
      <c r="E31" s="256" t="s">
        <v>388</v>
      </c>
      <c r="F31" s="256" t="s">
        <v>388</v>
      </c>
      <c r="G31" s="412" t="s">
        <v>388</v>
      </c>
      <c r="H31" s="412"/>
      <c r="I31" s="256" t="s">
        <v>388</v>
      </c>
      <c r="J31" s="256" t="s">
        <v>388</v>
      </c>
      <c r="K31" s="256" t="s">
        <v>388</v>
      </c>
      <c r="L31" s="256" t="s">
        <v>388</v>
      </c>
    </row>
    <row r="32" spans="1:12" ht="56.25" customHeight="1">
      <c r="A32" s="203" t="str">
        <f>форма_1!A36</f>
        <v>2.3.5.</v>
      </c>
      <c r="B32" s="191" t="str">
        <f>форма_1!B36</f>
        <v>Новое строительство, всего, в том числе:</v>
      </c>
      <c r="C32" s="190" t="str">
        <f>форма_1!C36</f>
        <v>Г</v>
      </c>
      <c r="D32" s="190" t="s">
        <v>388</v>
      </c>
      <c r="E32" s="190" t="s">
        <v>388</v>
      </c>
      <c r="F32" s="190" t="s">
        <v>388</v>
      </c>
      <c r="G32" s="410" t="s">
        <v>388</v>
      </c>
      <c r="H32" s="410"/>
      <c r="I32" s="190" t="s">
        <v>388</v>
      </c>
      <c r="J32" s="190" t="s">
        <v>388</v>
      </c>
      <c r="K32" s="190" t="s">
        <v>388</v>
      </c>
      <c r="L32" s="190" t="s">
        <v>388</v>
      </c>
    </row>
    <row r="33" spans="1:12" ht="31.5">
      <c r="A33" s="203" t="str">
        <f>форма_1!A37</f>
        <v>2.3.5.1.</v>
      </c>
      <c r="B33" s="191" t="str">
        <f>форма_1!B37</f>
        <v>Новое строительство объектов по производству электрической энергии, всего, в том числе:</v>
      </c>
      <c r="C33" s="190" t="str">
        <f>форма_1!C37</f>
        <v>Г</v>
      </c>
      <c r="D33" s="190" t="s">
        <v>388</v>
      </c>
      <c r="E33" s="190" t="s">
        <v>388</v>
      </c>
      <c r="F33" s="190" t="s">
        <v>388</v>
      </c>
      <c r="G33" s="410" t="s">
        <v>388</v>
      </c>
      <c r="H33" s="410"/>
      <c r="I33" s="190" t="s">
        <v>388</v>
      </c>
      <c r="J33" s="190" t="s">
        <v>388</v>
      </c>
      <c r="K33" s="190" t="s">
        <v>388</v>
      </c>
      <c r="L33" s="190" t="s">
        <v>388</v>
      </c>
    </row>
    <row r="34" spans="1:12" s="162" customFormat="1" ht="56.25">
      <c r="A34" s="272" t="str">
        <f>форма_1!A38</f>
        <v>2.3.5.1.</v>
      </c>
      <c r="B34" s="263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4" s="256" t="str">
        <f>форма_1!C38</f>
        <v>K_6IR_SES</v>
      </c>
      <c r="D34" s="256" t="s">
        <v>388</v>
      </c>
      <c r="E34" s="256" t="s">
        <v>388</v>
      </c>
      <c r="F34" s="256" t="s">
        <v>388</v>
      </c>
      <c r="G34" s="412" t="s">
        <v>388</v>
      </c>
      <c r="H34" s="412"/>
      <c r="I34" s="256" t="s">
        <v>388</v>
      </c>
      <c r="J34" s="256" t="s">
        <v>388</v>
      </c>
      <c r="K34" s="256" t="s">
        <v>388</v>
      </c>
      <c r="L34" s="256" t="s">
        <v>388</v>
      </c>
    </row>
    <row r="35" ht="12.75">
      <c r="A35" s="158"/>
    </row>
  </sheetData>
  <sheetProtection selectLockedCells="1" selectUnlockedCells="1"/>
  <mergeCells count="37">
    <mergeCell ref="G26:H26"/>
    <mergeCell ref="G20:H20"/>
    <mergeCell ref="G21:H21"/>
    <mergeCell ref="J10:J11"/>
    <mergeCell ref="G33:H33"/>
    <mergeCell ref="G34:H34"/>
    <mergeCell ref="G28:H28"/>
    <mergeCell ref="G24:H24"/>
    <mergeCell ref="G29:H29"/>
    <mergeCell ref="G30:H30"/>
    <mergeCell ref="G31:H31"/>
    <mergeCell ref="G32:H32"/>
    <mergeCell ref="D10:D11"/>
    <mergeCell ref="E10:E11"/>
    <mergeCell ref="K10:L10"/>
    <mergeCell ref="G11:H11"/>
    <mergeCell ref="G27:H27"/>
    <mergeCell ref="G22:H22"/>
    <mergeCell ref="G23:H23"/>
    <mergeCell ref="G25:H25"/>
    <mergeCell ref="G12:H12"/>
    <mergeCell ref="G13:H13"/>
    <mergeCell ref="G16:H16"/>
    <mergeCell ref="F10:F11"/>
    <mergeCell ref="G10:I10"/>
    <mergeCell ref="G14:H14"/>
    <mergeCell ref="G15:H15"/>
    <mergeCell ref="G17:H17"/>
    <mergeCell ref="G19:H19"/>
    <mergeCell ref="K1:L1"/>
    <mergeCell ref="A3:L3"/>
    <mergeCell ref="F5:L5"/>
    <mergeCell ref="F6:I6"/>
    <mergeCell ref="A10:A11"/>
    <mergeCell ref="B10:B11"/>
    <mergeCell ref="C10:C11"/>
    <mergeCell ref="G18:H1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120" zoomScaleNormal="120" zoomScalePageLayoutView="0" workbookViewId="0" topLeftCell="C1">
      <selection activeCell="L36" sqref="L36"/>
    </sheetView>
  </sheetViews>
  <sheetFormatPr defaultColWidth="9.00390625" defaultRowHeight="12.75"/>
  <cols>
    <col min="1" max="1" width="9.125" style="57" customWidth="1"/>
    <col min="2" max="2" width="21.125" style="57" customWidth="1"/>
    <col min="3" max="13" width="9.125" style="57" customWidth="1"/>
    <col min="14" max="14" width="24.875" style="57" customWidth="1"/>
    <col min="15" max="16384" width="9.125" style="57" customWidth="1"/>
  </cols>
  <sheetData>
    <row r="1" spans="1:19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36" t="s">
        <v>348</v>
      </c>
      <c r="R1" s="336"/>
      <c r="S1" s="336"/>
    </row>
    <row r="2" spans="1:19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7.25" customHeight="1">
      <c r="A3" s="344" t="s">
        <v>349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62"/>
    </row>
    <row r="4" spans="1:19" ht="17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 customHeight="1">
      <c r="A5" s="5"/>
      <c r="B5" s="5"/>
      <c r="C5" s="5"/>
      <c r="D5" s="5"/>
      <c r="E5" s="5"/>
      <c r="F5" s="17"/>
      <c r="G5" s="17"/>
      <c r="H5" s="17" t="s">
        <v>2</v>
      </c>
      <c r="I5" s="413" t="str">
        <f>форма_1!M5</f>
        <v>Общество с ограниченной ответственностью "ДальЭнергоИнвест"</v>
      </c>
      <c r="J5" s="413"/>
      <c r="K5" s="413"/>
      <c r="L5" s="413"/>
      <c r="M5" s="413"/>
      <c r="N5" s="413"/>
      <c r="O5" s="413"/>
      <c r="P5" s="5"/>
      <c r="Q5" s="5"/>
      <c r="R5" s="5"/>
      <c r="S5" s="5"/>
    </row>
    <row r="6" spans="1:19" ht="14.25" customHeight="1">
      <c r="A6" s="5"/>
      <c r="B6" s="5"/>
      <c r="C6" s="5"/>
      <c r="D6" s="5"/>
      <c r="E6" s="20"/>
      <c r="F6" s="20"/>
      <c r="G6" s="20"/>
      <c r="H6" s="5"/>
      <c r="I6" s="18" t="s">
        <v>4</v>
      </c>
      <c r="J6" s="18"/>
      <c r="K6" s="18"/>
      <c r="L6" s="5"/>
      <c r="M6" s="5"/>
      <c r="N6" s="5"/>
      <c r="O6" s="5"/>
      <c r="P6" s="5"/>
      <c r="Q6" s="5"/>
      <c r="R6" s="5"/>
      <c r="S6" s="5"/>
    </row>
    <row r="7" spans="1:19" ht="12" customHeight="1">
      <c r="A7" s="5"/>
      <c r="B7" s="5"/>
      <c r="C7" s="5"/>
      <c r="D7" s="5"/>
      <c r="E7" s="20"/>
      <c r="F7" s="20"/>
      <c r="G7" s="20"/>
      <c r="H7" s="18"/>
      <c r="I7" s="18"/>
      <c r="J7" s="18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1" t="s">
        <v>5</v>
      </c>
      <c r="J8" s="109" t="str">
        <f>форма_1!O8</f>
        <v>2020</v>
      </c>
      <c r="K8" s="16" t="s">
        <v>6</v>
      </c>
      <c r="L8" s="5"/>
      <c r="M8" s="5"/>
      <c r="N8" s="5"/>
      <c r="O8" s="5"/>
      <c r="P8" s="5"/>
      <c r="Q8" s="5"/>
      <c r="R8" s="5"/>
      <c r="S8" s="5"/>
    </row>
    <row r="9" spans="1:19" ht="18" customHeight="1">
      <c r="A9" s="5"/>
      <c r="B9" s="5"/>
      <c r="C9" s="5"/>
      <c r="D9" s="5"/>
      <c r="E9" s="20"/>
      <c r="F9" s="20"/>
      <c r="G9" s="20"/>
      <c r="H9" s="5"/>
      <c r="I9" s="5"/>
      <c r="J9" s="20"/>
      <c r="K9" s="5"/>
      <c r="L9" s="5"/>
      <c r="M9" s="5"/>
      <c r="N9" s="5"/>
      <c r="O9" s="5"/>
      <c r="P9" s="5"/>
      <c r="Q9" s="5"/>
      <c r="R9" s="5"/>
      <c r="S9" s="5"/>
    </row>
    <row r="10" spans="1:19" ht="12.75" customHeight="1">
      <c r="A10" s="345" t="s">
        <v>9</v>
      </c>
      <c r="B10" s="345" t="s">
        <v>61</v>
      </c>
      <c r="C10" s="345" t="s">
        <v>341</v>
      </c>
      <c r="D10" s="345" t="s">
        <v>350</v>
      </c>
      <c r="E10" s="345" t="s">
        <v>351</v>
      </c>
      <c r="F10" s="345" t="s">
        <v>352</v>
      </c>
      <c r="G10" s="345"/>
      <c r="H10" s="345"/>
      <c r="I10" s="345"/>
      <c r="J10" s="345"/>
      <c r="K10" s="345" t="s">
        <v>353</v>
      </c>
      <c r="L10" s="322" t="s">
        <v>354</v>
      </c>
      <c r="M10" s="322"/>
      <c r="N10" s="345" t="s">
        <v>355</v>
      </c>
      <c r="O10" s="345" t="s">
        <v>356</v>
      </c>
      <c r="P10" s="322" t="s">
        <v>357</v>
      </c>
      <c r="Q10" s="322"/>
      <c r="R10" s="322"/>
      <c r="S10" s="322"/>
    </row>
    <row r="11" spans="1:19" ht="30" customHeight="1">
      <c r="A11" s="345"/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22"/>
      <c r="M11" s="322"/>
      <c r="N11" s="345"/>
      <c r="O11" s="345"/>
      <c r="P11" s="322" t="s">
        <v>358</v>
      </c>
      <c r="Q11" s="322"/>
      <c r="R11" s="322" t="s">
        <v>358</v>
      </c>
      <c r="S11" s="322"/>
    </row>
    <row r="12" spans="1:19" ht="171" customHeight="1">
      <c r="A12" s="345"/>
      <c r="B12" s="345"/>
      <c r="C12" s="345"/>
      <c r="D12" s="345"/>
      <c r="E12" s="345"/>
      <c r="F12" s="8" t="s">
        <v>359</v>
      </c>
      <c r="G12" s="8" t="s">
        <v>31</v>
      </c>
      <c r="H12" s="8" t="s">
        <v>32</v>
      </c>
      <c r="I12" s="31" t="s">
        <v>33</v>
      </c>
      <c r="J12" s="8" t="s">
        <v>34</v>
      </c>
      <c r="K12" s="345"/>
      <c r="L12" s="11" t="s">
        <v>360</v>
      </c>
      <c r="M12" s="6" t="s">
        <v>361</v>
      </c>
      <c r="N12" s="345"/>
      <c r="O12" s="345"/>
      <c r="P12" s="31" t="s">
        <v>362</v>
      </c>
      <c r="Q12" s="8" t="s">
        <v>363</v>
      </c>
      <c r="R12" s="31" t="s">
        <v>362</v>
      </c>
      <c r="S12" s="8" t="s">
        <v>363</v>
      </c>
    </row>
    <row r="13" spans="1:19" ht="12.75">
      <c r="A13" s="169">
        <v>1</v>
      </c>
      <c r="B13" s="204">
        <v>2</v>
      </c>
      <c r="C13" s="169">
        <v>3</v>
      </c>
      <c r="D13" s="169">
        <v>4</v>
      </c>
      <c r="E13" s="169">
        <v>5</v>
      </c>
      <c r="F13" s="169">
        <v>6</v>
      </c>
      <c r="G13" s="169">
        <v>7</v>
      </c>
      <c r="H13" s="169">
        <v>8</v>
      </c>
      <c r="I13" s="204">
        <v>9</v>
      </c>
      <c r="J13" s="169">
        <v>10</v>
      </c>
      <c r="K13" s="204">
        <v>11</v>
      </c>
      <c r="L13" s="205" t="s">
        <v>226</v>
      </c>
      <c r="M13" s="205" t="s">
        <v>227</v>
      </c>
      <c r="N13" s="204">
        <v>14</v>
      </c>
      <c r="O13" s="204">
        <v>15</v>
      </c>
      <c r="P13" s="205" t="s">
        <v>364</v>
      </c>
      <c r="Q13" s="205" t="s">
        <v>365</v>
      </c>
      <c r="R13" s="205" t="s">
        <v>366</v>
      </c>
      <c r="S13" s="205" t="s">
        <v>367</v>
      </c>
    </row>
    <row r="14" spans="1:19" ht="31.5">
      <c r="A14" s="92">
        <f>форма_1!A17</f>
        <v>0</v>
      </c>
      <c r="B14" s="98" t="str">
        <f>форма_1!B17</f>
        <v>ВСЕГО по инвестиционной программе ООО "ДальЭнергоИнвест"</v>
      </c>
      <c r="C14" s="92" t="str">
        <f>форма_1!C17</f>
        <v>Г</v>
      </c>
      <c r="D14" s="99">
        <f>форма_1!R17</f>
        <v>945.081767</v>
      </c>
      <c r="E14" s="100" t="s">
        <v>476</v>
      </c>
      <c r="F14" s="99">
        <f>форма_1!BO17</f>
        <v>843.8364999999999</v>
      </c>
      <c r="G14" s="99">
        <f>форма_1!BP17</f>
        <v>0</v>
      </c>
      <c r="H14" s="99">
        <f>форма_1!BQ17</f>
        <v>0</v>
      </c>
      <c r="I14" s="99">
        <f>форма_1!BR17</f>
        <v>360.82899999999995</v>
      </c>
      <c r="J14" s="99">
        <f>форма_1!BS17</f>
        <v>483.00749999999994</v>
      </c>
      <c r="K14" s="99">
        <f>форма_2!AJ15</f>
        <v>796.9695869999999</v>
      </c>
      <c r="L14" s="206" t="str">
        <f>форма_2!G15</f>
        <v>НД</v>
      </c>
      <c r="M14" s="99">
        <f>форма_2!AJ15</f>
        <v>796.9695869999999</v>
      </c>
      <c r="N14" s="95" t="s">
        <v>388</v>
      </c>
      <c r="O14" s="92" t="s">
        <v>476</v>
      </c>
      <c r="P14" s="93" t="s">
        <v>476</v>
      </c>
      <c r="Q14" s="93" t="s">
        <v>476</v>
      </c>
      <c r="R14" s="93" t="s">
        <v>476</v>
      </c>
      <c r="S14" s="93" t="s">
        <v>476</v>
      </c>
    </row>
    <row r="15" spans="1:19" ht="12.75">
      <c r="A15" s="92" t="str">
        <f>форма_1!A18</f>
        <v>0.2.</v>
      </c>
      <c r="B15" s="98" t="str">
        <f>форма_1!B18</f>
        <v>Реконструкция, всего</v>
      </c>
      <c r="C15" s="92" t="str">
        <f>форма_1!C18</f>
        <v>Г</v>
      </c>
      <c r="D15" s="99">
        <f>форма_1!R18</f>
        <v>0</v>
      </c>
      <c r="E15" s="100" t="s">
        <v>476</v>
      </c>
      <c r="F15" s="99">
        <f>форма_1!BO18</f>
        <v>0</v>
      </c>
      <c r="G15" s="99">
        <f>форма_1!BP18</f>
        <v>0</v>
      </c>
      <c r="H15" s="99">
        <f>форма_1!BQ18</f>
        <v>0</v>
      </c>
      <c r="I15" s="99">
        <f>форма_1!BR18</f>
        <v>0</v>
      </c>
      <c r="J15" s="99">
        <f>форма_1!BS18</f>
        <v>0</v>
      </c>
      <c r="K15" s="99">
        <f>форма_2!AJ16</f>
        <v>0</v>
      </c>
      <c r="L15" s="206" t="str">
        <f>форма_2!G16</f>
        <v>НД</v>
      </c>
      <c r="M15" s="99">
        <f>форма_2!AJ16</f>
        <v>0</v>
      </c>
      <c r="N15" s="95" t="s">
        <v>388</v>
      </c>
      <c r="O15" s="92" t="s">
        <v>476</v>
      </c>
      <c r="P15" s="93" t="s">
        <v>476</v>
      </c>
      <c r="Q15" s="93" t="s">
        <v>476</v>
      </c>
      <c r="R15" s="93" t="s">
        <v>476</v>
      </c>
      <c r="S15" s="93" t="s">
        <v>476</v>
      </c>
    </row>
    <row r="16" spans="1:19" ht="21">
      <c r="A16" s="92" t="str">
        <f>форма_1!A19</f>
        <v>0.3.</v>
      </c>
      <c r="B16" s="98" t="str">
        <f>форма_1!B19</f>
        <v>Модернизация, техническое перевооружение, всего</v>
      </c>
      <c r="C16" s="92" t="str">
        <f>форма_1!C19</f>
        <v>Г</v>
      </c>
      <c r="D16" s="99">
        <f>форма_1!R19</f>
        <v>7.652267</v>
      </c>
      <c r="E16" s="100" t="s">
        <v>476</v>
      </c>
      <c r="F16" s="99">
        <f>форма_1!BO19</f>
        <v>7.651</v>
      </c>
      <c r="G16" s="99">
        <f>форма_1!BP19</f>
        <v>0</v>
      </c>
      <c r="H16" s="99">
        <f>форма_1!BQ19</f>
        <v>0</v>
      </c>
      <c r="I16" s="99">
        <f>форма_1!BR19</f>
        <v>6.505</v>
      </c>
      <c r="J16" s="99">
        <f>форма_1!BS19</f>
        <v>1.146</v>
      </c>
      <c r="K16" s="99">
        <f>форма_2!AJ17</f>
        <v>6.376889</v>
      </c>
      <c r="L16" s="206" t="str">
        <f>форма_2!G17</f>
        <v>НД</v>
      </c>
      <c r="M16" s="99">
        <f>форма_2!AJ17</f>
        <v>6.376889</v>
      </c>
      <c r="N16" s="95" t="str">
        <f>форма_12!W16</f>
        <v>нд</v>
      </c>
      <c r="O16" s="92" t="s">
        <v>476</v>
      </c>
      <c r="P16" s="93" t="s">
        <v>476</v>
      </c>
      <c r="Q16" s="93" t="s">
        <v>476</v>
      </c>
      <c r="R16" s="93" t="s">
        <v>476</v>
      </c>
      <c r="S16" s="93" t="s">
        <v>476</v>
      </c>
    </row>
    <row r="17" spans="1:19" ht="26.25" customHeight="1">
      <c r="A17" s="92" t="str">
        <f>форма_1!A20</f>
        <v>0.5</v>
      </c>
      <c r="B17" s="98" t="str">
        <f>форма_1!B20</f>
        <v>Новое строительство, всего</v>
      </c>
      <c r="C17" s="92" t="str">
        <f>форма_1!C20</f>
        <v>Г</v>
      </c>
      <c r="D17" s="99">
        <f>форма_1!R20</f>
        <v>937.4295</v>
      </c>
      <c r="E17" s="100" t="s">
        <v>476</v>
      </c>
      <c r="F17" s="99">
        <f>форма_1!BO20</f>
        <v>836.1854999999999</v>
      </c>
      <c r="G17" s="99">
        <f>форма_1!BP20</f>
        <v>0</v>
      </c>
      <c r="H17" s="99">
        <f>форма_1!BQ20</f>
        <v>0</v>
      </c>
      <c r="I17" s="99">
        <f>форма_1!BR20</f>
        <v>354.32399999999996</v>
      </c>
      <c r="J17" s="99">
        <f>форма_1!BS20</f>
        <v>481.8615</v>
      </c>
      <c r="K17" s="99">
        <f>форма_2!AJ18</f>
        <v>790.5926979999999</v>
      </c>
      <c r="L17" s="206" t="str">
        <f>форма_2!G18</f>
        <v>НД</v>
      </c>
      <c r="M17" s="99">
        <f>форма_2!AJ18</f>
        <v>790.5926979999999</v>
      </c>
      <c r="N17" s="95" t="str">
        <f>N16</f>
        <v>нд</v>
      </c>
      <c r="O17" s="92" t="s">
        <v>476</v>
      </c>
      <c r="P17" s="93" t="s">
        <v>476</v>
      </c>
      <c r="Q17" s="93" t="s">
        <v>476</v>
      </c>
      <c r="R17" s="93" t="s">
        <v>476</v>
      </c>
      <c r="S17" s="93" t="s">
        <v>476</v>
      </c>
    </row>
    <row r="18" spans="1:19" ht="63">
      <c r="A18" s="92">
        <f>форма_1!A21</f>
        <v>1</v>
      </c>
      <c r="B18" s="98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18" s="92" t="str">
        <f>форма_1!C21</f>
        <v>Г</v>
      </c>
      <c r="D18" s="99">
        <f>форма_1!R21</f>
        <v>907.538407</v>
      </c>
      <c r="E18" s="100" t="s">
        <v>476</v>
      </c>
      <c r="F18" s="99">
        <f>форма_1!BO21</f>
        <v>806.294</v>
      </c>
      <c r="G18" s="99">
        <f>форма_1!BP21</f>
        <v>0</v>
      </c>
      <c r="H18" s="99">
        <f>форма_1!BQ21</f>
        <v>0</v>
      </c>
      <c r="I18" s="99">
        <f>форма_1!BR21</f>
        <v>356.62399999999997</v>
      </c>
      <c r="J18" s="99">
        <f>форма_1!BS21</f>
        <v>449.66999999999996</v>
      </c>
      <c r="K18" s="99">
        <f>форма_2!AJ19</f>
        <v>765.683457</v>
      </c>
      <c r="L18" s="206" t="str">
        <f>форма_2!G19</f>
        <v>НД</v>
      </c>
      <c r="M18" s="99">
        <f>форма_2!AJ19</f>
        <v>765.683457</v>
      </c>
      <c r="N18" s="103" t="s">
        <v>388</v>
      </c>
      <c r="O18" s="92" t="s">
        <v>476</v>
      </c>
      <c r="P18" s="93" t="s">
        <v>476</v>
      </c>
      <c r="Q18" s="93" t="s">
        <v>476</v>
      </c>
      <c r="R18" s="93" t="s">
        <v>476</v>
      </c>
      <c r="S18" s="93" t="s">
        <v>476</v>
      </c>
    </row>
    <row r="19" spans="1:19" ht="63">
      <c r="A19" s="92" t="str">
        <f>форма_1!A22</f>
        <v>1.2.</v>
      </c>
      <c r="B19" s="98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19" s="92" t="str">
        <f>форма_1!C22</f>
        <v>Г</v>
      </c>
      <c r="D19" s="99">
        <f>форма_1!R22</f>
        <v>0</v>
      </c>
      <c r="E19" s="100" t="s">
        <v>476</v>
      </c>
      <c r="F19" s="99">
        <f>форма_1!BO22</f>
        <v>0</v>
      </c>
      <c r="G19" s="99">
        <f>форма_1!BP22</f>
        <v>0</v>
      </c>
      <c r="H19" s="99">
        <f>форма_1!BQ22</f>
        <v>0</v>
      </c>
      <c r="I19" s="99">
        <f>форма_1!BR22</f>
        <v>0</v>
      </c>
      <c r="J19" s="99">
        <f>форма_1!BS22</f>
        <v>0</v>
      </c>
      <c r="K19" s="99">
        <f>форма_2!AJ20</f>
        <v>0</v>
      </c>
      <c r="L19" s="206" t="str">
        <f>форма_2!G20</f>
        <v>НД</v>
      </c>
      <c r="M19" s="99">
        <f>форма_2!AJ20</f>
        <v>0</v>
      </c>
      <c r="N19" s="103" t="s">
        <v>388</v>
      </c>
      <c r="O19" s="92" t="s">
        <v>476</v>
      </c>
      <c r="P19" s="93" t="s">
        <v>476</v>
      </c>
      <c r="Q19" s="93" t="s">
        <v>476</v>
      </c>
      <c r="R19" s="93" t="s">
        <v>476</v>
      </c>
      <c r="S19" s="93" t="s">
        <v>476</v>
      </c>
    </row>
    <row r="20" spans="1:19" ht="21">
      <c r="A20" s="92" t="str">
        <f>форма_1!A23</f>
        <v>1.3.</v>
      </c>
      <c r="B20" s="98" t="str">
        <f>форма_1!B23</f>
        <v>Модернизация, техническое перевооружение, всего</v>
      </c>
      <c r="C20" s="92" t="str">
        <f>форма_1!C23</f>
        <v>Г</v>
      </c>
      <c r="D20" s="99">
        <f>форма_1!R23</f>
        <v>2.604407</v>
      </c>
      <c r="E20" s="100" t="s">
        <v>476</v>
      </c>
      <c r="F20" s="99">
        <f>форма_1!BO23</f>
        <v>2.6039999999999996</v>
      </c>
      <c r="G20" s="99">
        <f>форма_1!BP23</f>
        <v>0</v>
      </c>
      <c r="H20" s="99">
        <f>форма_1!BQ23</f>
        <v>0</v>
      </c>
      <c r="I20" s="99">
        <f>форма_1!BR23</f>
        <v>2.3</v>
      </c>
      <c r="J20" s="99">
        <f>форма_1!BS23</f>
        <v>0.304</v>
      </c>
      <c r="K20" s="99">
        <f>форма_2!AJ21</f>
        <v>2.1703390000000002</v>
      </c>
      <c r="L20" s="206" t="str">
        <f>форма_2!G21</f>
        <v>НД</v>
      </c>
      <c r="M20" s="99">
        <f>форма_2!AJ21</f>
        <v>2.1703390000000002</v>
      </c>
      <c r="N20" s="95" t="s">
        <v>388</v>
      </c>
      <c r="O20" s="92" t="s">
        <v>476</v>
      </c>
      <c r="P20" s="93" t="s">
        <v>476</v>
      </c>
      <c r="Q20" s="93" t="s">
        <v>476</v>
      </c>
      <c r="R20" s="93" t="s">
        <v>476</v>
      </c>
      <c r="S20" s="93" t="s">
        <v>476</v>
      </c>
    </row>
    <row r="21" spans="1:19" ht="52.5">
      <c r="A21" s="92" t="str">
        <f>форма_1!A24</f>
        <v>1.3.1.</v>
      </c>
      <c r="B21" s="98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1" s="92" t="str">
        <f>форма_1!C24</f>
        <v>Г</v>
      </c>
      <c r="D21" s="99">
        <f>форма_1!R24</f>
        <v>2.604407</v>
      </c>
      <c r="E21" s="100" t="s">
        <v>476</v>
      </c>
      <c r="F21" s="99">
        <f>форма_1!BO24</f>
        <v>2.6039999999999996</v>
      </c>
      <c r="G21" s="99">
        <f>форма_1!BP24</f>
        <v>0</v>
      </c>
      <c r="H21" s="99">
        <f>форма_1!BQ24</f>
        <v>0</v>
      </c>
      <c r="I21" s="99">
        <f>форма_1!BR24</f>
        <v>2.3</v>
      </c>
      <c r="J21" s="99">
        <f>форма_1!BS24</f>
        <v>0.304</v>
      </c>
      <c r="K21" s="99">
        <f>форма_2!AJ22</f>
        <v>2.1703390000000002</v>
      </c>
      <c r="L21" s="206" t="str">
        <f>форма_2!G22</f>
        <v>НД</v>
      </c>
      <c r="M21" s="99">
        <f>форма_2!AJ22</f>
        <v>2.1703390000000002</v>
      </c>
      <c r="N21" s="95" t="s">
        <v>476</v>
      </c>
      <c r="O21" s="92" t="s">
        <v>476</v>
      </c>
      <c r="P21" s="93" t="s">
        <v>476</v>
      </c>
      <c r="Q21" s="93" t="s">
        <v>476</v>
      </c>
      <c r="R21" s="93" t="s">
        <v>476</v>
      </c>
      <c r="S21" s="93" t="s">
        <v>476</v>
      </c>
    </row>
    <row r="22" spans="1:19" s="162" customFormat="1" ht="31.5">
      <c r="A22" s="94" t="str">
        <f>форма_1!A25</f>
        <v>1.3.1.1.</v>
      </c>
      <c r="B22" s="101" t="str">
        <f>форма_1!B25</f>
        <v>Увеличение мощности КТПН на ВДЭС с. Головнино, о.Кунашир</v>
      </c>
      <c r="C22" s="94" t="str">
        <f>форма_1!C25</f>
        <v>I_4KG_KTP_VDES</v>
      </c>
      <c r="D22" s="69">
        <f>форма_1!R25</f>
        <v>2.604407</v>
      </c>
      <c r="E22" s="261" t="s">
        <v>595</v>
      </c>
      <c r="F22" s="69">
        <f>форма_1!BO25</f>
        <v>2.6039999999999996</v>
      </c>
      <c r="G22" s="69">
        <f>форма_1!BP25</f>
        <v>0</v>
      </c>
      <c r="H22" s="69">
        <f>форма_1!BQ25</f>
        <v>0</v>
      </c>
      <c r="I22" s="69">
        <f>форма_1!BR25</f>
        <v>2.3</v>
      </c>
      <c r="J22" s="69">
        <f>форма_1!BS25</f>
        <v>0.304</v>
      </c>
      <c r="K22" s="69">
        <f>форма_2!AJ23</f>
        <v>2.1703390000000002</v>
      </c>
      <c r="L22" s="273" t="str">
        <f>форма_2!G23</f>
        <v>2020</v>
      </c>
      <c r="M22" s="69">
        <f>форма_2!AJ23</f>
        <v>2.1703390000000002</v>
      </c>
      <c r="N22" s="126" t="s">
        <v>591</v>
      </c>
      <c r="O22" s="94" t="s">
        <v>476</v>
      </c>
      <c r="P22" s="89" t="s">
        <v>476</v>
      </c>
      <c r="Q22" s="89" t="s">
        <v>476</v>
      </c>
      <c r="R22" s="89" t="s">
        <v>476</v>
      </c>
      <c r="S22" s="89" t="s">
        <v>604</v>
      </c>
    </row>
    <row r="23" spans="1:19" ht="21">
      <c r="A23" s="92" t="str">
        <f>форма_1!A26</f>
        <v>1.5.</v>
      </c>
      <c r="B23" s="98" t="str">
        <f>форма_1!B26</f>
        <v>Новое строительство, всего, в том числе:</v>
      </c>
      <c r="C23" s="92" t="str">
        <f>форма_1!C26</f>
        <v>Г</v>
      </c>
      <c r="D23" s="99">
        <f>форма_1!R26</f>
        <v>904.934</v>
      </c>
      <c r="E23" s="100" t="s">
        <v>476</v>
      </c>
      <c r="F23" s="99">
        <f>форма_1!BO26</f>
        <v>803.6899999999999</v>
      </c>
      <c r="G23" s="99">
        <f>форма_1!BP26</f>
        <v>0</v>
      </c>
      <c r="H23" s="99">
        <f>форма_1!BQ26</f>
        <v>0</v>
      </c>
      <c r="I23" s="99">
        <f>форма_1!BR26</f>
        <v>354.32399999999996</v>
      </c>
      <c r="J23" s="99">
        <f>форма_1!BS26</f>
        <v>449.366</v>
      </c>
      <c r="K23" s="99">
        <f>форма_2!AJ24</f>
        <v>763.513118</v>
      </c>
      <c r="L23" s="206" t="str">
        <f>форма_2!G24</f>
        <v>НД</v>
      </c>
      <c r="M23" s="99">
        <f>форма_2!AJ24</f>
        <v>763.513118</v>
      </c>
      <c r="N23" s="126" t="str">
        <f>N20</f>
        <v>нд</v>
      </c>
      <c r="O23" s="92" t="s">
        <v>476</v>
      </c>
      <c r="P23" s="93" t="s">
        <v>476</v>
      </c>
      <c r="Q23" s="93" t="s">
        <v>476</v>
      </c>
      <c r="R23" s="93" t="s">
        <v>476</v>
      </c>
      <c r="S23" s="93" t="s">
        <v>476</v>
      </c>
    </row>
    <row r="24" spans="1:19" ht="31.5">
      <c r="A24" s="92" t="str">
        <f>форма_1!A27</f>
        <v>1.5.1.</v>
      </c>
      <c r="B24" s="98" t="str">
        <f>форма_1!B27</f>
        <v>Новое строительство объектов по производству электрической энергии, всего, в том числе:</v>
      </c>
      <c r="C24" s="92" t="str">
        <f>форма_1!C27</f>
        <v>Г</v>
      </c>
      <c r="D24" s="99">
        <f>форма_1!R27</f>
        <v>904.934</v>
      </c>
      <c r="E24" s="100" t="s">
        <v>476</v>
      </c>
      <c r="F24" s="99">
        <f>форма_1!BO27</f>
        <v>803.6899999999999</v>
      </c>
      <c r="G24" s="99">
        <f>форма_1!BP27</f>
        <v>0</v>
      </c>
      <c r="H24" s="99">
        <f>форма_1!BQ27</f>
        <v>0</v>
      </c>
      <c r="I24" s="99">
        <f>форма_1!BR27</f>
        <v>354.32399999999996</v>
      </c>
      <c r="J24" s="99">
        <f>форма_1!BS27</f>
        <v>449.366</v>
      </c>
      <c r="K24" s="99">
        <f>форма_2!AJ25</f>
        <v>763.513118</v>
      </c>
      <c r="L24" s="206" t="str">
        <f>форма_2!G25</f>
        <v>НД</v>
      </c>
      <c r="M24" s="99">
        <f>форма_2!AJ25</f>
        <v>763.513118</v>
      </c>
      <c r="N24" s="149" t="s">
        <v>476</v>
      </c>
      <c r="O24" s="92" t="s">
        <v>476</v>
      </c>
      <c r="P24" s="93" t="s">
        <v>476</v>
      </c>
      <c r="Q24" s="93" t="s">
        <v>476</v>
      </c>
      <c r="R24" s="93" t="s">
        <v>476</v>
      </c>
      <c r="S24" s="93" t="s">
        <v>476</v>
      </c>
    </row>
    <row r="25" spans="1:19" s="162" customFormat="1" ht="31.5">
      <c r="A25" s="94" t="str">
        <f>форма_1!A28</f>
        <v>1.5.1.1.</v>
      </c>
      <c r="B25" s="101" t="str">
        <f>форма_1!B28</f>
        <v>Строительство дизельной электростанции в с. Крабозаводское, о. Шикотан</v>
      </c>
      <c r="C25" s="94" t="str">
        <f>форма_1!C28</f>
        <v>  I_1SHK_DGS</v>
      </c>
      <c r="D25" s="69">
        <f>форма_1!R28</f>
        <v>904.934</v>
      </c>
      <c r="E25" s="261" t="s">
        <v>595</v>
      </c>
      <c r="F25" s="69">
        <f>форма_1!BO28</f>
        <v>803.6899999999999</v>
      </c>
      <c r="G25" s="69">
        <f>форма_1!BP28</f>
        <v>0</v>
      </c>
      <c r="H25" s="69">
        <f>форма_1!BQ28</f>
        <v>0</v>
      </c>
      <c r="I25" s="69">
        <f>форма_1!BR28</f>
        <v>354.32399999999996</v>
      </c>
      <c r="J25" s="69">
        <f>форма_1!BS28</f>
        <v>449.366</v>
      </c>
      <c r="K25" s="69">
        <f>форма_2!AJ26</f>
        <v>763.513118</v>
      </c>
      <c r="L25" s="273">
        <f>форма_2!G26</f>
        <v>2021</v>
      </c>
      <c r="M25" s="69">
        <f>форма_2!AJ26</f>
        <v>763.513118</v>
      </c>
      <c r="N25" s="126" t="s">
        <v>572</v>
      </c>
      <c r="O25" s="94" t="s">
        <v>476</v>
      </c>
      <c r="P25" s="89" t="s">
        <v>476</v>
      </c>
      <c r="Q25" s="89" t="s">
        <v>476</v>
      </c>
      <c r="R25" s="89" t="s">
        <v>476</v>
      </c>
      <c r="S25" s="89" t="s">
        <v>603</v>
      </c>
    </row>
    <row r="26" spans="1:19" ht="42">
      <c r="A26" s="92" t="str">
        <f>форма_1!A29</f>
        <v>2</v>
      </c>
      <c r="B26" s="98" t="str">
        <f>форма_1!B29</f>
        <v>Всего по МО "Курильский городской округ"Сахалинская область, о. Итуруп, с. Китовое, с. Рейдово</v>
      </c>
      <c r="C26" s="92" t="str">
        <f>форма_1!C29</f>
        <v>Г</v>
      </c>
      <c r="D26" s="99">
        <f>форма_1!R29</f>
        <v>37.54336</v>
      </c>
      <c r="E26" s="100" t="s">
        <v>476</v>
      </c>
      <c r="F26" s="99">
        <f>форма_1!BO29</f>
        <v>37.5425</v>
      </c>
      <c r="G26" s="99">
        <f>форма_1!BP29</f>
        <v>0</v>
      </c>
      <c r="H26" s="99">
        <f>форма_1!BQ29</f>
        <v>0</v>
      </c>
      <c r="I26" s="99">
        <f>форма_1!BR29</f>
        <v>4.205</v>
      </c>
      <c r="J26" s="99">
        <f>форма_1!BS29</f>
        <v>33.3375</v>
      </c>
      <c r="K26" s="99">
        <f>форма_2!AJ27</f>
        <v>31.28613</v>
      </c>
      <c r="L26" s="206" t="s">
        <v>388</v>
      </c>
      <c r="M26" s="99">
        <f>форма_2!AJ27</f>
        <v>31.28613</v>
      </c>
      <c r="N26" s="149"/>
      <c r="O26" s="92" t="s">
        <v>476</v>
      </c>
      <c r="P26" s="93" t="s">
        <v>476</v>
      </c>
      <c r="Q26" s="93" t="s">
        <v>476</v>
      </c>
      <c r="R26" s="93" t="s">
        <v>476</v>
      </c>
      <c r="S26" s="93" t="s">
        <v>476</v>
      </c>
    </row>
    <row r="27" spans="1:19" ht="63">
      <c r="A27" s="92" t="str">
        <f>форма_1!A30</f>
        <v>2.2. </v>
      </c>
      <c r="B27" s="98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7" s="92" t="str">
        <f>форма_1!C30</f>
        <v>Г</v>
      </c>
      <c r="D27" s="99">
        <f>форма_1!R30</f>
        <v>0</v>
      </c>
      <c r="E27" s="100" t="s">
        <v>476</v>
      </c>
      <c r="F27" s="99">
        <f>форма_1!BO30</f>
        <v>0</v>
      </c>
      <c r="G27" s="99">
        <f>форма_1!BP30</f>
        <v>0</v>
      </c>
      <c r="H27" s="99">
        <f>форма_1!BQ30</f>
        <v>0</v>
      </c>
      <c r="I27" s="99">
        <f>форма_1!BR30</f>
        <v>0</v>
      </c>
      <c r="J27" s="99">
        <f>форма_1!BS30</f>
        <v>0</v>
      </c>
      <c r="K27" s="99">
        <f>форма_2!AJ28</f>
        <v>0</v>
      </c>
      <c r="L27" s="206" t="str">
        <f>форма_2!G28</f>
        <v>НД</v>
      </c>
      <c r="M27" s="99">
        <f>форма_2!AJ28</f>
        <v>0</v>
      </c>
      <c r="N27" s="126" t="s">
        <v>572</v>
      </c>
      <c r="O27" s="92" t="s">
        <v>476</v>
      </c>
      <c r="P27" s="93" t="s">
        <v>476</v>
      </c>
      <c r="Q27" s="93" t="s">
        <v>476</v>
      </c>
      <c r="R27" s="93" t="s">
        <v>476</v>
      </c>
      <c r="S27" s="93" t="s">
        <v>476</v>
      </c>
    </row>
    <row r="28" spans="1:19" ht="31.5">
      <c r="A28" s="92" t="str">
        <f>форма_1!A31</f>
        <v>2.3.</v>
      </c>
      <c r="B28" s="98" t="str">
        <f>форма_1!B31</f>
        <v>Модернизация, техническое перевооружение, всего, в том числе:</v>
      </c>
      <c r="C28" s="92" t="str">
        <f>форма_1!C31</f>
        <v>Г</v>
      </c>
      <c r="D28" s="99">
        <f>форма_1!R31</f>
        <v>5.04786</v>
      </c>
      <c r="E28" s="100" t="s">
        <v>476</v>
      </c>
      <c r="F28" s="99">
        <f>форма_1!BO31</f>
        <v>5.047</v>
      </c>
      <c r="G28" s="99">
        <f>форма_1!BP31</f>
        <v>0</v>
      </c>
      <c r="H28" s="99">
        <f>форма_1!BQ31</f>
        <v>0</v>
      </c>
      <c r="I28" s="99">
        <f>форма_1!BR31</f>
        <v>4.205</v>
      </c>
      <c r="J28" s="99">
        <f>форма_1!BS31</f>
        <v>0.842</v>
      </c>
      <c r="K28" s="99">
        <f>форма_2!AJ29</f>
        <v>4.20655</v>
      </c>
      <c r="L28" s="206" t="str">
        <f>форма_2!G29</f>
        <v>НД</v>
      </c>
      <c r="M28" s="99">
        <f>форма_2!AJ29</f>
        <v>4.20655</v>
      </c>
      <c r="N28" s="126" t="s">
        <v>476</v>
      </c>
      <c r="O28" s="92" t="s">
        <v>476</v>
      </c>
      <c r="P28" s="93" t="s">
        <v>476</v>
      </c>
      <c r="Q28" s="93" t="s">
        <v>476</v>
      </c>
      <c r="R28" s="93" t="s">
        <v>476</v>
      </c>
      <c r="S28" s="93" t="s">
        <v>476</v>
      </c>
    </row>
    <row r="29" spans="1:19" ht="42">
      <c r="A29" s="92" t="str">
        <f>форма_1!A32</f>
        <v>2.3.1</v>
      </c>
      <c r="B29" s="98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29" s="92" t="str">
        <f>форма_1!C32</f>
        <v>Г</v>
      </c>
      <c r="D29" s="99">
        <f>форма_1!R32</f>
        <v>0</v>
      </c>
      <c r="E29" s="100" t="s">
        <v>476</v>
      </c>
      <c r="F29" s="99">
        <f>форма_1!BO32</f>
        <v>0</v>
      </c>
      <c r="G29" s="99">
        <f>форма_1!BP32</f>
        <v>0</v>
      </c>
      <c r="H29" s="99">
        <f>форма_1!BQ32</f>
        <v>0</v>
      </c>
      <c r="I29" s="99">
        <f>форма_1!BR32</f>
        <v>0</v>
      </c>
      <c r="J29" s="99">
        <f>форма_1!BS32</f>
        <v>0</v>
      </c>
      <c r="K29" s="99">
        <f>форма_2!AJ30</f>
        <v>0</v>
      </c>
      <c r="L29" s="206" t="str">
        <f>форма_2!G30</f>
        <v>НД</v>
      </c>
      <c r="M29" s="99">
        <f>форма_2!AJ30</f>
        <v>0</v>
      </c>
      <c r="N29" s="126" t="s">
        <v>388</v>
      </c>
      <c r="O29" s="92" t="s">
        <v>476</v>
      </c>
      <c r="P29" s="93" t="s">
        <v>476</v>
      </c>
      <c r="Q29" s="93" t="s">
        <v>476</v>
      </c>
      <c r="R29" s="93" t="s">
        <v>476</v>
      </c>
      <c r="S29" s="93" t="s">
        <v>476</v>
      </c>
    </row>
    <row r="30" spans="1:19" s="162" customFormat="1" ht="42">
      <c r="A30" s="94" t="str">
        <f>форма_1!A33</f>
        <v> 2.3.1.1</v>
      </c>
      <c r="B30" s="101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0" s="94" t="str">
        <f>форма_1!C33</f>
        <v>I_1ITK_DGU</v>
      </c>
      <c r="D30" s="69">
        <f>форма_1!R33</f>
        <v>0</v>
      </c>
      <c r="E30" s="261" t="s">
        <v>595</v>
      </c>
      <c r="F30" s="69">
        <f>форма_1!BO33</f>
        <v>0</v>
      </c>
      <c r="G30" s="69">
        <f>форма_1!BP33</f>
        <v>0</v>
      </c>
      <c r="H30" s="69">
        <f>форма_1!BQ33</f>
        <v>0</v>
      </c>
      <c r="I30" s="69">
        <f>форма_1!BR33</f>
        <v>0</v>
      </c>
      <c r="J30" s="69">
        <f>форма_1!BS33</f>
        <v>0</v>
      </c>
      <c r="K30" s="69">
        <f>форма_2!AJ31</f>
        <v>0</v>
      </c>
      <c r="L30" s="273">
        <f>форма_2!G31</f>
        <v>2019</v>
      </c>
      <c r="M30" s="69">
        <f>форма_2!AJ31</f>
        <v>0</v>
      </c>
      <c r="N30" s="126" t="s">
        <v>591</v>
      </c>
      <c r="O30" s="94" t="s">
        <v>476</v>
      </c>
      <c r="P30" s="89" t="s">
        <v>476</v>
      </c>
      <c r="Q30" s="89" t="s">
        <v>476</v>
      </c>
      <c r="R30" s="89" t="s">
        <v>476</v>
      </c>
      <c r="S30" s="89" t="s">
        <v>476</v>
      </c>
    </row>
    <row r="31" spans="1:19" ht="42">
      <c r="A31" s="92" t="str">
        <f>форма_1!A34</f>
        <v>2.3.4.</v>
      </c>
      <c r="B31" s="98" t="str">
        <f>форма_1!B34</f>
        <v>Модернизация, техническое перевооружение прочих объектов основных средств, всего, в том числе</v>
      </c>
      <c r="C31" s="92" t="str">
        <f>форма_1!C34</f>
        <v>Г</v>
      </c>
      <c r="D31" s="99">
        <f>форма_1!R34</f>
        <v>5.04786</v>
      </c>
      <c r="E31" s="100" t="s">
        <v>476</v>
      </c>
      <c r="F31" s="99">
        <f>форма_1!BO34</f>
        <v>5.047</v>
      </c>
      <c r="G31" s="99">
        <f>форма_1!BP34</f>
        <v>0</v>
      </c>
      <c r="H31" s="99">
        <f>форма_1!BQ34</f>
        <v>0</v>
      </c>
      <c r="I31" s="99">
        <f>форма_1!BR34</f>
        <v>4.205</v>
      </c>
      <c r="J31" s="99">
        <f>форма_1!BS34</f>
        <v>0.842</v>
      </c>
      <c r="K31" s="99">
        <f>форма_2!AJ32</f>
        <v>4.20655</v>
      </c>
      <c r="L31" s="206" t="str">
        <f>форма_2!G32</f>
        <v>НД</v>
      </c>
      <c r="M31" s="99">
        <f>форма_2!AJ32</f>
        <v>4.20655</v>
      </c>
      <c r="N31" s="149" t="s">
        <v>476</v>
      </c>
      <c r="O31" s="92" t="s">
        <v>476</v>
      </c>
      <c r="P31" s="93" t="s">
        <v>476</v>
      </c>
      <c r="Q31" s="93" t="s">
        <v>476</v>
      </c>
      <c r="R31" s="93" t="s">
        <v>476</v>
      </c>
      <c r="S31" s="93" t="s">
        <v>476</v>
      </c>
    </row>
    <row r="32" spans="1:19" s="162" customFormat="1" ht="42">
      <c r="A32" s="94" t="str">
        <f>форма_1!A35</f>
        <v>2.3.4.1.</v>
      </c>
      <c r="B32" s="101" t="str">
        <f>форма_1!B35</f>
        <v>Модернизация системы электроснабжения о. Итуруп</v>
      </c>
      <c r="C32" s="94" t="str">
        <f>форма_1!C35</f>
        <v>K_3IKR_MES</v>
      </c>
      <c r="D32" s="69">
        <f>форма_1!R35</f>
        <v>5.04786</v>
      </c>
      <c r="E32" s="261" t="s">
        <v>595</v>
      </c>
      <c r="F32" s="69">
        <f>форма_1!BO35</f>
        <v>5.047</v>
      </c>
      <c r="G32" s="69">
        <f>форма_1!BP35</f>
        <v>0</v>
      </c>
      <c r="H32" s="69">
        <f>форма_1!BQ35</f>
        <v>0</v>
      </c>
      <c r="I32" s="69">
        <f>форма_1!BR35</f>
        <v>4.205</v>
      </c>
      <c r="J32" s="69">
        <f>форма_1!BS35</f>
        <v>0.842</v>
      </c>
      <c r="K32" s="69">
        <f>форма_2!AJ33</f>
        <v>4.20655</v>
      </c>
      <c r="L32" s="273">
        <f>форма_2!G33</f>
        <v>2021</v>
      </c>
      <c r="M32" s="69">
        <f>форма_2!AJ33</f>
        <v>4.20655</v>
      </c>
      <c r="N32" s="126" t="s">
        <v>596</v>
      </c>
      <c r="O32" s="94" t="s">
        <v>476</v>
      </c>
      <c r="P32" s="89" t="s">
        <v>476</v>
      </c>
      <c r="Q32" s="89" t="s">
        <v>476</v>
      </c>
      <c r="R32" s="89" t="s">
        <v>476</v>
      </c>
      <c r="S32" s="89" t="s">
        <v>602</v>
      </c>
    </row>
    <row r="33" spans="1:19" ht="21">
      <c r="A33" s="92" t="str">
        <f>форма_1!A36</f>
        <v>2.3.5.</v>
      </c>
      <c r="B33" s="98" t="str">
        <f>форма_1!B36</f>
        <v>Новое строительство, всего, в том числе:</v>
      </c>
      <c r="C33" s="92" t="str">
        <f>форма_1!C36</f>
        <v>Г</v>
      </c>
      <c r="D33" s="99">
        <f>форма_1!R36</f>
        <v>32.4955</v>
      </c>
      <c r="E33" s="100" t="s">
        <v>476</v>
      </c>
      <c r="F33" s="99">
        <f>форма_1!BO36</f>
        <v>32.4955</v>
      </c>
      <c r="G33" s="99">
        <f>форма_1!BP36</f>
        <v>0</v>
      </c>
      <c r="H33" s="99">
        <f>форма_1!BQ36</f>
        <v>0</v>
      </c>
      <c r="I33" s="99">
        <f>форма_1!BR36</f>
        <v>0</v>
      </c>
      <c r="J33" s="99">
        <f>форма_1!BS36</f>
        <v>32.4955</v>
      </c>
      <c r="K33" s="99">
        <f>форма_2!AJ34</f>
        <v>27.07958</v>
      </c>
      <c r="L33" s="206" t="str">
        <f>форма_2!G34</f>
        <v>НД</v>
      </c>
      <c r="M33" s="99">
        <f>форма_2!AJ34</f>
        <v>27.07958</v>
      </c>
      <c r="N33" s="149" t="s">
        <v>388</v>
      </c>
      <c r="O33" s="92" t="s">
        <v>476</v>
      </c>
      <c r="P33" s="93" t="s">
        <v>476</v>
      </c>
      <c r="Q33" s="93" t="s">
        <v>476</v>
      </c>
      <c r="R33" s="93" t="s">
        <v>476</v>
      </c>
      <c r="S33" s="93" t="s">
        <v>476</v>
      </c>
    </row>
    <row r="34" spans="1:19" ht="31.5">
      <c r="A34" s="92" t="str">
        <f>форма_1!A37</f>
        <v>2.3.5.1.</v>
      </c>
      <c r="B34" s="98" t="str">
        <f>форма_1!B37</f>
        <v>Новое строительство объектов по производству электрической энергии, всего, в том числе:</v>
      </c>
      <c r="C34" s="92" t="str">
        <f>форма_1!C37</f>
        <v>Г</v>
      </c>
      <c r="D34" s="99">
        <f>форма_1!R37</f>
        <v>32.4955</v>
      </c>
      <c r="E34" s="100" t="s">
        <v>476</v>
      </c>
      <c r="F34" s="99">
        <f>форма_1!BO37</f>
        <v>32.4955</v>
      </c>
      <c r="G34" s="99">
        <f>форма_1!BP37</f>
        <v>0</v>
      </c>
      <c r="H34" s="99">
        <f>форма_1!BQ37</f>
        <v>0</v>
      </c>
      <c r="I34" s="99">
        <f>форма_1!BR37</f>
        <v>0</v>
      </c>
      <c r="J34" s="99">
        <f>форма_1!BS37</f>
        <v>32.4955</v>
      </c>
      <c r="K34" s="99">
        <f>форма_2!AJ35</f>
        <v>27.07958</v>
      </c>
      <c r="L34" s="206" t="str">
        <f>форма_2!G35</f>
        <v>НД</v>
      </c>
      <c r="M34" s="99">
        <f>форма_2!AJ35</f>
        <v>27.07958</v>
      </c>
      <c r="N34" s="126" t="s">
        <v>388</v>
      </c>
      <c r="O34" s="92" t="s">
        <v>476</v>
      </c>
      <c r="P34" s="93" t="s">
        <v>476</v>
      </c>
      <c r="Q34" s="93" t="s">
        <v>476</v>
      </c>
      <c r="R34" s="93" t="s">
        <v>476</v>
      </c>
      <c r="S34" s="93" t="s">
        <v>476</v>
      </c>
    </row>
    <row r="35" spans="1:19" s="162" customFormat="1" ht="52.5">
      <c r="A35" s="94" t="str">
        <f>форма_1!A38</f>
        <v>2.3.5.1.</v>
      </c>
      <c r="B35" s="101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5" s="94" t="str">
        <f>форма_1!C38</f>
        <v>K_6IR_SES</v>
      </c>
      <c r="D35" s="69">
        <f>форма_1!R38</f>
        <v>32.4955</v>
      </c>
      <c r="E35" s="274" t="s">
        <v>592</v>
      </c>
      <c r="F35" s="69">
        <f>форма_1!BO38</f>
        <v>32.4955</v>
      </c>
      <c r="G35" s="69">
        <f>форма_1!BP38</f>
        <v>0</v>
      </c>
      <c r="H35" s="69">
        <f>форма_1!BQ38</f>
        <v>0</v>
      </c>
      <c r="I35" s="69">
        <f>форма_1!BR38</f>
        <v>0</v>
      </c>
      <c r="J35" s="69">
        <f>форма_1!BS38</f>
        <v>32.4955</v>
      </c>
      <c r="K35" s="69">
        <f>форма_2!AJ36</f>
        <v>27.07958</v>
      </c>
      <c r="L35" s="273">
        <v>2021</v>
      </c>
      <c r="M35" s="69">
        <f>форма_2!AJ36</f>
        <v>27.07958</v>
      </c>
      <c r="N35" s="126" t="s">
        <v>573</v>
      </c>
      <c r="O35" s="94" t="s">
        <v>476</v>
      </c>
      <c r="P35" s="89" t="s">
        <v>476</v>
      </c>
      <c r="Q35" s="89" t="s">
        <v>476</v>
      </c>
      <c r="R35" s="89" t="s">
        <v>476</v>
      </c>
      <c r="S35" s="89" t="s">
        <v>601</v>
      </c>
    </row>
  </sheetData>
  <sheetProtection selectLockedCells="1" selectUnlockedCells="1"/>
  <mergeCells count="16">
    <mergeCell ref="L10:M11"/>
    <mergeCell ref="N10:N12"/>
    <mergeCell ref="O10:O12"/>
    <mergeCell ref="P10:S10"/>
    <mergeCell ref="P11:Q11"/>
    <mergeCell ref="R11:S11"/>
    <mergeCell ref="Q1:S1"/>
    <mergeCell ref="A3:R3"/>
    <mergeCell ref="I5:O5"/>
    <mergeCell ref="A10:A12"/>
    <mergeCell ref="B10:B12"/>
    <mergeCell ref="C10:C12"/>
    <mergeCell ref="D10:D12"/>
    <mergeCell ref="E10:E12"/>
    <mergeCell ref="F10:J11"/>
    <mergeCell ref="K10:K12"/>
  </mergeCells>
  <printOptions/>
  <pageMargins left="0.7086614173228347" right="0.7086614173228347" top="0.7480314960629921" bottom="0.7480314960629921" header="0.5118110236220472" footer="0.5118110236220472"/>
  <pageSetup fitToHeight="4" fitToWidth="1" horizontalDpi="300" verticalDpi="300" orientation="landscape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M19" sqref="M19"/>
    </sheetView>
  </sheetViews>
  <sheetFormatPr defaultColWidth="9.00390625" defaultRowHeight="12.75"/>
  <sheetData>
    <row r="1" spans="1:11" ht="12.75" customHeight="1">
      <c r="A1" s="2"/>
      <c r="B1" s="2"/>
      <c r="C1" s="2"/>
      <c r="D1" s="2"/>
      <c r="E1" s="2"/>
      <c r="F1" s="2"/>
      <c r="G1" s="2"/>
      <c r="H1" s="2"/>
      <c r="I1" s="414" t="s">
        <v>368</v>
      </c>
      <c r="J1" s="414"/>
      <c r="K1" s="414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415" t="s">
        <v>369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0" customHeight="1">
      <c r="A5" s="2"/>
      <c r="B5" s="2"/>
      <c r="C5" s="3" t="s">
        <v>2</v>
      </c>
      <c r="D5" s="416" t="str">
        <f>форма_1!M5</f>
        <v>Общество с ограниченной ответственностью "ДальЭнергоИнвест"</v>
      </c>
      <c r="E5" s="416"/>
      <c r="F5" s="416"/>
      <c r="G5" s="416"/>
      <c r="H5" s="416"/>
      <c r="I5" s="416"/>
      <c r="J5" s="416"/>
      <c r="K5" s="416"/>
    </row>
    <row r="6" spans="1:11" ht="12.75">
      <c r="A6" s="2"/>
      <c r="B6" s="2"/>
      <c r="C6" s="2"/>
      <c r="D6" s="417" t="s">
        <v>4</v>
      </c>
      <c r="E6" s="417"/>
      <c r="F6" s="417"/>
      <c r="G6" s="417"/>
      <c r="H6" s="417"/>
      <c r="I6" s="417"/>
      <c r="J6" s="2"/>
      <c r="K6" s="2"/>
    </row>
    <row r="7" spans="1:11" ht="12.75">
      <c r="A7" s="2"/>
      <c r="B7" s="2"/>
      <c r="C7" s="2"/>
      <c r="D7" s="3"/>
      <c r="E7" s="3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3" t="s">
        <v>5</v>
      </c>
      <c r="F8" s="32" t="str">
        <f>форма_1!O8</f>
        <v>2020</v>
      </c>
      <c r="G8" s="2" t="s">
        <v>6</v>
      </c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 customHeight="1">
      <c r="A10" s="418" t="s">
        <v>370</v>
      </c>
      <c r="B10" s="418" t="s">
        <v>371</v>
      </c>
      <c r="C10" s="418" t="s">
        <v>372</v>
      </c>
      <c r="D10" s="418"/>
      <c r="E10" s="418" t="s">
        <v>373</v>
      </c>
      <c r="F10" s="419"/>
      <c r="G10" s="420" t="s">
        <v>374</v>
      </c>
      <c r="H10" s="420"/>
      <c r="I10" s="420"/>
      <c r="J10" s="420"/>
      <c r="K10" s="420"/>
    </row>
    <row r="11" spans="1:11" ht="12.75">
      <c r="A11" s="418"/>
      <c r="B11" s="418"/>
      <c r="C11" s="418"/>
      <c r="D11" s="418"/>
      <c r="E11" s="418"/>
      <c r="F11" s="419"/>
      <c r="G11" s="207" t="s">
        <v>46</v>
      </c>
      <c r="H11" s="207" t="s">
        <v>375</v>
      </c>
      <c r="I11" s="207">
        <v>2020</v>
      </c>
      <c r="J11" s="207" t="s">
        <v>529</v>
      </c>
      <c r="K11" s="207" t="s">
        <v>530</v>
      </c>
    </row>
    <row r="12" spans="1:11" ht="12.75">
      <c r="A12" s="33">
        <v>1</v>
      </c>
      <c r="B12" s="33">
        <v>2</v>
      </c>
      <c r="C12" s="421">
        <v>3</v>
      </c>
      <c r="D12" s="421"/>
      <c r="E12" s="421">
        <v>4</v>
      </c>
      <c r="F12" s="422"/>
      <c r="G12" s="208" t="s">
        <v>376</v>
      </c>
      <c r="H12" s="208" t="s">
        <v>377</v>
      </c>
      <c r="I12" s="208" t="s">
        <v>378</v>
      </c>
      <c r="J12" s="208" t="s">
        <v>379</v>
      </c>
      <c r="K12" s="208" t="s">
        <v>380</v>
      </c>
    </row>
    <row r="13" spans="1:11" ht="107.25" customHeight="1">
      <c r="A13" s="34">
        <v>1</v>
      </c>
      <c r="B13" s="35" t="s">
        <v>381</v>
      </c>
      <c r="C13" s="423" t="s">
        <v>532</v>
      </c>
      <c r="D13" s="423"/>
      <c r="E13" s="424"/>
      <c r="F13" s="425"/>
      <c r="G13" s="209" t="s">
        <v>382</v>
      </c>
      <c r="H13" s="209" t="s">
        <v>383</v>
      </c>
      <c r="I13" s="209" t="s">
        <v>531</v>
      </c>
      <c r="J13" s="209" t="s">
        <v>533</v>
      </c>
      <c r="K13" s="209" t="s">
        <v>533</v>
      </c>
    </row>
    <row r="14" spans="1:11" ht="90.75" customHeight="1">
      <c r="A14" s="34">
        <v>2</v>
      </c>
      <c r="B14" s="35" t="s">
        <v>384</v>
      </c>
      <c r="C14" s="423" t="s">
        <v>532</v>
      </c>
      <c r="D14" s="423"/>
      <c r="E14" s="424"/>
      <c r="F14" s="425"/>
      <c r="G14" s="209" t="s">
        <v>382</v>
      </c>
      <c r="H14" s="209" t="s">
        <v>385</v>
      </c>
      <c r="I14" s="209" t="s">
        <v>533</v>
      </c>
      <c r="J14" s="209" t="s">
        <v>533</v>
      </c>
      <c r="K14" s="209" t="s">
        <v>533</v>
      </c>
    </row>
  </sheetData>
  <sheetProtection selectLockedCells="1" selectUnlockedCells="1"/>
  <mergeCells count="15">
    <mergeCell ref="C12:D12"/>
    <mergeCell ref="E12:F12"/>
    <mergeCell ref="C13:D13"/>
    <mergeCell ref="E13:F13"/>
    <mergeCell ref="C14:D14"/>
    <mergeCell ref="E14:F14"/>
    <mergeCell ref="I1:K1"/>
    <mergeCell ref="A3:K3"/>
    <mergeCell ref="D5:K5"/>
    <mergeCell ref="D6:I6"/>
    <mergeCell ref="A10:A11"/>
    <mergeCell ref="B10:B11"/>
    <mergeCell ref="C10:D11"/>
    <mergeCell ref="E10:F11"/>
    <mergeCell ref="G10:K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4">
      <selection activeCell="K19" sqref="K19"/>
    </sheetView>
  </sheetViews>
  <sheetFormatPr defaultColWidth="9.00390625" defaultRowHeight="21.75" customHeight="1"/>
  <cols>
    <col min="1" max="1" width="7.125" style="57" customWidth="1"/>
    <col min="2" max="2" width="23.75390625" style="57" customWidth="1"/>
    <col min="3" max="3" width="11.00390625" style="57" customWidth="1"/>
    <col min="4" max="21" width="9.125" style="57" customWidth="1"/>
    <col min="22" max="22" width="10.00390625" style="57" bestFit="1" customWidth="1"/>
    <col min="23" max="28" width="9.125" style="57" customWidth="1"/>
    <col min="29" max="29" width="10.25390625" style="57" customWidth="1"/>
    <col min="30" max="36" width="9.125" style="57" customWidth="1"/>
    <col min="37" max="37" width="16.375" style="57" customWidth="1"/>
    <col min="38" max="16384" width="9.125" style="57" customWidth="1"/>
  </cols>
  <sheetData>
    <row r="1" spans="1:37" ht="21.75" customHeight="1">
      <c r="A1" s="325" t="s">
        <v>40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</row>
    <row r="2" spans="1:37" ht="21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7" ht="21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70"/>
      <c r="L3" s="70"/>
      <c r="M3" s="70"/>
      <c r="N3" s="70"/>
      <c r="O3" s="70"/>
      <c r="P3" s="70"/>
      <c r="Q3" s="70"/>
      <c r="R3" s="70"/>
      <c r="S3" s="70"/>
      <c r="T3" s="58" t="s">
        <v>2</v>
      </c>
      <c r="U3" s="326" t="str">
        <f>форма_1!M5</f>
        <v>Общество с ограниченной ответственностью "ДальЭнергоИнвест"</v>
      </c>
      <c r="V3" s="326"/>
      <c r="W3" s="326"/>
      <c r="X3" s="326"/>
      <c r="Y3" s="326"/>
      <c r="Z3" s="326"/>
      <c r="AA3" s="32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1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18"/>
      <c r="L4" s="18"/>
      <c r="M4" s="18"/>
      <c r="N4" s="18"/>
      <c r="O4" s="18"/>
      <c r="P4" s="18"/>
      <c r="Q4" s="18"/>
      <c r="R4" s="18"/>
      <c r="S4" s="60"/>
      <c r="T4" s="60"/>
      <c r="U4" s="327" t="s">
        <v>4</v>
      </c>
      <c r="V4" s="327"/>
      <c r="W4" s="327"/>
      <c r="X4" s="327"/>
      <c r="Y4" s="327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1:37" ht="21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1:37" ht="21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58"/>
      <c r="V6" s="58" t="s">
        <v>5</v>
      </c>
      <c r="W6" s="109" t="str">
        <f>форма_1!O8</f>
        <v>2020</v>
      </c>
      <c r="X6" s="15" t="s">
        <v>6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21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spans="1:37" ht="21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1" t="s">
        <v>7</v>
      </c>
      <c r="V8" s="328" t="str">
        <f>форма_1!N10</f>
        <v>Приказом РЭК Сахалинской области №87 от 29 октября 2019 года</v>
      </c>
      <c r="W8" s="328"/>
      <c r="X8" s="328"/>
      <c r="Y8" s="328"/>
      <c r="Z8" s="328"/>
      <c r="AA8" s="328"/>
      <c r="AB8" s="328"/>
      <c r="AC8" s="328"/>
      <c r="AD8" s="328"/>
      <c r="AE8" s="5"/>
      <c r="AF8" s="5"/>
      <c r="AG8" s="5"/>
      <c r="AH8" s="5"/>
      <c r="AI8" s="5"/>
      <c r="AJ8" s="5"/>
      <c r="AK8" s="5"/>
    </row>
    <row r="9" spans="1:37" ht="21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329" t="s">
        <v>8</v>
      </c>
      <c r="W9" s="329"/>
      <c r="X9" s="329"/>
      <c r="Y9" s="329"/>
      <c r="Z9" s="329"/>
      <c r="AA9" s="329"/>
      <c r="AB9" s="329"/>
      <c r="AC9" s="329"/>
      <c r="AD9" s="329"/>
      <c r="AE9" s="60"/>
      <c r="AF9" s="60"/>
      <c r="AG9" s="60"/>
      <c r="AH9" s="60"/>
      <c r="AI9" s="60"/>
      <c r="AJ9" s="60"/>
      <c r="AK9" s="60"/>
    </row>
    <row r="10" spans="1:37" ht="21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</row>
    <row r="11" spans="1:37" ht="52.5" customHeight="1">
      <c r="A11" s="322" t="s">
        <v>9</v>
      </c>
      <c r="B11" s="322" t="s">
        <v>10</v>
      </c>
      <c r="C11" s="322" t="s">
        <v>11</v>
      </c>
      <c r="D11" s="324" t="s">
        <v>12</v>
      </c>
      <c r="E11" s="324" t="s">
        <v>13</v>
      </c>
      <c r="F11" s="322" t="s">
        <v>14</v>
      </c>
      <c r="G11" s="322"/>
      <c r="H11" s="322" t="s">
        <v>41</v>
      </c>
      <c r="I11" s="322"/>
      <c r="J11" s="323" t="s">
        <v>548</v>
      </c>
      <c r="K11" s="322" t="s">
        <v>42</v>
      </c>
      <c r="L11" s="322"/>
      <c r="M11" s="322"/>
      <c r="N11" s="322"/>
      <c r="O11" s="322"/>
      <c r="P11" s="322"/>
      <c r="Q11" s="322"/>
      <c r="R11" s="322"/>
      <c r="S11" s="322"/>
      <c r="T11" s="322"/>
      <c r="U11" s="322" t="s">
        <v>43</v>
      </c>
      <c r="V11" s="322"/>
      <c r="W11" s="322"/>
      <c r="X11" s="322"/>
      <c r="Y11" s="322"/>
      <c r="Z11" s="323"/>
      <c r="AA11" s="330" t="s">
        <v>551</v>
      </c>
      <c r="AB11" s="330"/>
      <c r="AC11" s="335" t="s">
        <v>44</v>
      </c>
      <c r="AD11" s="335"/>
      <c r="AE11" s="335"/>
      <c r="AF11" s="335"/>
      <c r="AG11" s="335"/>
      <c r="AH11" s="335"/>
      <c r="AI11" s="335"/>
      <c r="AJ11" s="334"/>
      <c r="AK11" s="322" t="s">
        <v>20</v>
      </c>
    </row>
    <row r="12" spans="1:37" ht="43.5" customHeight="1">
      <c r="A12" s="322"/>
      <c r="B12" s="322"/>
      <c r="C12" s="322"/>
      <c r="D12" s="324"/>
      <c r="E12" s="324"/>
      <c r="F12" s="322"/>
      <c r="G12" s="322"/>
      <c r="H12" s="322"/>
      <c r="I12" s="322"/>
      <c r="J12" s="323"/>
      <c r="K12" s="322" t="s">
        <v>21</v>
      </c>
      <c r="L12" s="322"/>
      <c r="M12" s="322"/>
      <c r="N12" s="322"/>
      <c r="O12" s="322"/>
      <c r="P12" s="322" t="s">
        <v>45</v>
      </c>
      <c r="Q12" s="322"/>
      <c r="R12" s="322"/>
      <c r="S12" s="322"/>
      <c r="T12" s="322"/>
      <c r="U12" s="322" t="s">
        <v>527</v>
      </c>
      <c r="V12" s="322"/>
      <c r="W12" s="322" t="s">
        <v>549</v>
      </c>
      <c r="X12" s="322"/>
      <c r="Y12" s="322" t="s">
        <v>550</v>
      </c>
      <c r="Z12" s="323"/>
      <c r="AA12" s="330"/>
      <c r="AB12" s="330"/>
      <c r="AC12" s="334" t="s">
        <v>552</v>
      </c>
      <c r="AD12" s="322"/>
      <c r="AE12" s="323" t="s">
        <v>400</v>
      </c>
      <c r="AF12" s="334"/>
      <c r="AG12" s="323" t="s">
        <v>553</v>
      </c>
      <c r="AH12" s="334"/>
      <c r="AI12" s="322" t="s">
        <v>482</v>
      </c>
      <c r="AJ12" s="322" t="s">
        <v>47</v>
      </c>
      <c r="AK12" s="322"/>
    </row>
    <row r="13" spans="1:37" ht="64.5" customHeight="1">
      <c r="A13" s="322"/>
      <c r="B13" s="322"/>
      <c r="C13" s="322"/>
      <c r="D13" s="324"/>
      <c r="E13" s="324"/>
      <c r="F13" s="55" t="s">
        <v>480</v>
      </c>
      <c r="G13" s="55" t="s">
        <v>26</v>
      </c>
      <c r="H13" s="55" t="s">
        <v>480</v>
      </c>
      <c r="I13" s="55" t="s">
        <v>26</v>
      </c>
      <c r="J13" s="323"/>
      <c r="K13" s="56" t="s">
        <v>48</v>
      </c>
      <c r="L13" s="56" t="s">
        <v>49</v>
      </c>
      <c r="M13" s="56" t="s">
        <v>50</v>
      </c>
      <c r="N13" s="56" t="s">
        <v>51</v>
      </c>
      <c r="O13" s="56" t="s">
        <v>52</v>
      </c>
      <c r="P13" s="56" t="s">
        <v>48</v>
      </c>
      <c r="Q13" s="56" t="s">
        <v>49</v>
      </c>
      <c r="R13" s="56" t="s">
        <v>50</v>
      </c>
      <c r="S13" s="56" t="s">
        <v>51</v>
      </c>
      <c r="T13" s="56" t="s">
        <v>52</v>
      </c>
      <c r="U13" s="56" t="s">
        <v>53</v>
      </c>
      <c r="V13" s="56" t="s">
        <v>54</v>
      </c>
      <c r="W13" s="56" t="s">
        <v>53</v>
      </c>
      <c r="X13" s="56" t="s">
        <v>54</v>
      </c>
      <c r="Y13" s="56" t="s">
        <v>53</v>
      </c>
      <c r="Z13" s="56" t="s">
        <v>54</v>
      </c>
      <c r="AA13" s="55" t="s">
        <v>481</v>
      </c>
      <c r="AB13" s="55" t="s">
        <v>444</v>
      </c>
      <c r="AC13" s="55" t="s">
        <v>55</v>
      </c>
      <c r="AD13" s="55" t="s">
        <v>26</v>
      </c>
      <c r="AE13" s="55" t="s">
        <v>55</v>
      </c>
      <c r="AF13" s="55" t="s">
        <v>26</v>
      </c>
      <c r="AG13" s="55" t="s">
        <v>55</v>
      </c>
      <c r="AH13" s="55" t="s">
        <v>26</v>
      </c>
      <c r="AI13" s="322"/>
      <c r="AJ13" s="322"/>
      <c r="AK13" s="322"/>
    </row>
    <row r="14" spans="1:38" ht="21.75" customHeight="1">
      <c r="A14" s="152">
        <v>1</v>
      </c>
      <c r="B14" s="152">
        <v>2</v>
      </c>
      <c r="C14" s="152">
        <v>3</v>
      </c>
      <c r="D14" s="152">
        <v>4</v>
      </c>
      <c r="E14" s="152">
        <v>5</v>
      </c>
      <c r="F14" s="152">
        <v>6</v>
      </c>
      <c r="G14" s="152">
        <v>7</v>
      </c>
      <c r="H14" s="152">
        <v>8</v>
      </c>
      <c r="I14" s="152">
        <v>9</v>
      </c>
      <c r="J14" s="153">
        <v>10</v>
      </c>
      <c r="K14" s="152">
        <v>11</v>
      </c>
      <c r="L14" s="152">
        <v>12</v>
      </c>
      <c r="M14" s="152">
        <v>13</v>
      </c>
      <c r="N14" s="152">
        <v>14</v>
      </c>
      <c r="O14" s="152">
        <v>15</v>
      </c>
      <c r="P14" s="152">
        <v>16</v>
      </c>
      <c r="Q14" s="152">
        <v>17</v>
      </c>
      <c r="R14" s="152">
        <v>18</v>
      </c>
      <c r="S14" s="152">
        <v>19</v>
      </c>
      <c r="T14" s="152">
        <v>20</v>
      </c>
      <c r="U14" s="152">
        <v>21</v>
      </c>
      <c r="V14" s="152">
        <v>22</v>
      </c>
      <c r="W14" s="152">
        <v>23</v>
      </c>
      <c r="X14" s="152">
        <v>24</v>
      </c>
      <c r="Y14" s="152">
        <v>25</v>
      </c>
      <c r="Z14" s="152">
        <v>26</v>
      </c>
      <c r="AA14" s="152">
        <v>27</v>
      </c>
      <c r="AB14" s="152">
        <v>28</v>
      </c>
      <c r="AC14" s="154" t="s">
        <v>419</v>
      </c>
      <c r="AD14" s="154" t="s">
        <v>420</v>
      </c>
      <c r="AE14" s="154" t="s">
        <v>421</v>
      </c>
      <c r="AF14" s="154" t="s">
        <v>422</v>
      </c>
      <c r="AG14" s="154" t="s">
        <v>423</v>
      </c>
      <c r="AH14" s="154" t="s">
        <v>424</v>
      </c>
      <c r="AI14" s="154" t="s">
        <v>425</v>
      </c>
      <c r="AJ14" s="154" t="s">
        <v>56</v>
      </c>
      <c r="AK14" s="102" t="s">
        <v>57</v>
      </c>
      <c r="AL14" s="83"/>
    </row>
    <row r="15" spans="1:37" s="226" customFormat="1" ht="32.25" customHeight="1">
      <c r="A15" s="229">
        <f>форма_1!A17</f>
        <v>0</v>
      </c>
      <c r="B15" s="230" t="str">
        <f>форма_1!B17</f>
        <v>ВСЕГО по инвестиционной программе ООО "ДальЭнергоИнвест"</v>
      </c>
      <c r="C15" s="242" t="str">
        <f>форма_1!C17</f>
        <v>Г</v>
      </c>
      <c r="D15" s="223" t="str">
        <f>форма_1!D17</f>
        <v>НД</v>
      </c>
      <c r="E15" s="155" t="str">
        <f>форма_1!E17</f>
        <v>НД</v>
      </c>
      <c r="F15" s="155" t="str">
        <f>форма_1!F17</f>
        <v>НД</v>
      </c>
      <c r="G15" s="155" t="str">
        <f>форма_1!G17</f>
        <v>НД</v>
      </c>
      <c r="H15" s="156">
        <f aca="true" t="shared" si="0" ref="H15:AJ15">SUM(H19,H27)</f>
        <v>163.501</v>
      </c>
      <c r="I15" s="156">
        <f t="shared" si="0"/>
        <v>109.09759166666667</v>
      </c>
      <c r="J15" s="156">
        <f t="shared" si="0"/>
        <v>322.23600000000005</v>
      </c>
      <c r="K15" s="156">
        <f t="shared" si="0"/>
        <v>907.540653</v>
      </c>
      <c r="L15" s="156">
        <f t="shared" si="0"/>
        <v>25.277839999999998</v>
      </c>
      <c r="M15" s="156">
        <f t="shared" si="0"/>
        <v>149.419645</v>
      </c>
      <c r="N15" s="156">
        <f t="shared" si="0"/>
        <v>691.4913369999999</v>
      </c>
      <c r="O15" s="156">
        <f t="shared" si="0"/>
        <v>41.351831000000004</v>
      </c>
      <c r="P15" s="156">
        <f t="shared" si="0"/>
        <v>796.9695869999999</v>
      </c>
      <c r="Q15" s="156">
        <f t="shared" si="0"/>
        <v>31.511795999999997</v>
      </c>
      <c r="R15" s="156">
        <f t="shared" si="0"/>
        <v>176.137923</v>
      </c>
      <c r="S15" s="156">
        <f t="shared" si="0"/>
        <v>532.132832</v>
      </c>
      <c r="T15" s="156">
        <f t="shared" si="0"/>
        <v>57.187036</v>
      </c>
      <c r="U15" s="156">
        <f t="shared" si="0"/>
        <v>102.44842372881358</v>
      </c>
      <c r="V15" s="156">
        <f t="shared" si="0"/>
        <v>584.9606530000001</v>
      </c>
      <c r="W15" s="156">
        <f t="shared" si="0"/>
        <v>3.5325762711864255</v>
      </c>
      <c r="X15" s="156">
        <f t="shared" si="0"/>
        <v>151.993003</v>
      </c>
      <c r="Y15" s="156">
        <f t="shared" si="0"/>
        <v>37.337425</v>
      </c>
      <c r="Z15" s="156">
        <f t="shared" si="0"/>
        <v>280.85359033333333</v>
      </c>
      <c r="AA15" s="156">
        <f t="shared" si="0"/>
        <v>432.968</v>
      </c>
      <c r="AB15" s="156">
        <f t="shared" si="0"/>
        <v>508.218</v>
      </c>
      <c r="AC15" s="156">
        <f t="shared" si="0"/>
        <v>151.993003</v>
      </c>
      <c r="AD15" s="156">
        <f t="shared" si="0"/>
        <v>74.100339</v>
      </c>
      <c r="AE15" s="156">
        <f t="shared" si="0"/>
        <v>0</v>
      </c>
      <c r="AF15" s="156">
        <f t="shared" si="0"/>
        <v>206.75324799999999</v>
      </c>
      <c r="AG15" s="156">
        <f t="shared" si="0"/>
        <v>0</v>
      </c>
      <c r="AH15" s="156">
        <f t="shared" si="0"/>
        <v>0</v>
      </c>
      <c r="AI15" s="156">
        <f t="shared" si="0"/>
        <v>584.961003</v>
      </c>
      <c r="AJ15" s="156">
        <f t="shared" si="0"/>
        <v>796.9695869999999</v>
      </c>
      <c r="AK15" s="151"/>
    </row>
    <row r="16" spans="1:37" s="226" customFormat="1" ht="32.25" customHeight="1">
      <c r="A16" s="229" t="str">
        <f>форма_1!A18</f>
        <v>0.2.</v>
      </c>
      <c r="B16" s="230" t="str">
        <f>форма_1!B18</f>
        <v>Реконструкция, всего</v>
      </c>
      <c r="C16" s="242" t="str">
        <f>форма_1!C18</f>
        <v>Г</v>
      </c>
      <c r="D16" s="223" t="str">
        <f>форма_1!D18</f>
        <v>НД</v>
      </c>
      <c r="E16" s="155" t="str">
        <f>форма_1!E18</f>
        <v>НД</v>
      </c>
      <c r="F16" s="155" t="str">
        <f>форма_1!F18</f>
        <v>НД</v>
      </c>
      <c r="G16" s="155" t="str">
        <f>форма_1!G18</f>
        <v>НД</v>
      </c>
      <c r="H16" s="156">
        <f aca="true" t="shared" si="1" ref="H16:AJ16">SUM(H20,H28)</f>
        <v>0</v>
      </c>
      <c r="I16" s="156">
        <f t="shared" si="1"/>
        <v>0</v>
      </c>
      <c r="J16" s="156">
        <f t="shared" si="1"/>
        <v>0</v>
      </c>
      <c r="K16" s="156">
        <f t="shared" si="1"/>
        <v>0</v>
      </c>
      <c r="L16" s="156">
        <f t="shared" si="1"/>
        <v>0</v>
      </c>
      <c r="M16" s="156">
        <f t="shared" si="1"/>
        <v>0</v>
      </c>
      <c r="N16" s="156">
        <f t="shared" si="1"/>
        <v>0</v>
      </c>
      <c r="O16" s="156">
        <f t="shared" si="1"/>
        <v>0</v>
      </c>
      <c r="P16" s="156">
        <f t="shared" si="1"/>
        <v>0</v>
      </c>
      <c r="Q16" s="156">
        <f t="shared" si="1"/>
        <v>0</v>
      </c>
      <c r="R16" s="156">
        <f t="shared" si="1"/>
        <v>0</v>
      </c>
      <c r="S16" s="156">
        <f t="shared" si="1"/>
        <v>0</v>
      </c>
      <c r="T16" s="156">
        <f t="shared" si="1"/>
        <v>0</v>
      </c>
      <c r="U16" s="156">
        <f t="shared" si="1"/>
        <v>0</v>
      </c>
      <c r="V16" s="156">
        <f t="shared" si="1"/>
        <v>0</v>
      </c>
      <c r="W16" s="156">
        <f t="shared" si="1"/>
        <v>0</v>
      </c>
      <c r="X16" s="156">
        <f t="shared" si="1"/>
        <v>0</v>
      </c>
      <c r="Y16" s="156">
        <f t="shared" si="1"/>
        <v>0</v>
      </c>
      <c r="Z16" s="156">
        <f t="shared" si="1"/>
        <v>0</v>
      </c>
      <c r="AA16" s="156">
        <f t="shared" si="1"/>
        <v>0</v>
      </c>
      <c r="AB16" s="156">
        <f t="shared" si="1"/>
        <v>0</v>
      </c>
      <c r="AC16" s="156">
        <f t="shared" si="1"/>
        <v>0</v>
      </c>
      <c r="AD16" s="156">
        <f t="shared" si="1"/>
        <v>0</v>
      </c>
      <c r="AE16" s="156">
        <f t="shared" si="1"/>
        <v>0</v>
      </c>
      <c r="AF16" s="156">
        <f t="shared" si="1"/>
        <v>0</v>
      </c>
      <c r="AG16" s="156">
        <f t="shared" si="1"/>
        <v>0</v>
      </c>
      <c r="AH16" s="156">
        <f t="shared" si="1"/>
        <v>0</v>
      </c>
      <c r="AI16" s="156">
        <f t="shared" si="1"/>
        <v>0</v>
      </c>
      <c r="AJ16" s="156">
        <f t="shared" si="1"/>
        <v>0</v>
      </c>
      <c r="AK16" s="151"/>
    </row>
    <row r="17" spans="1:37" s="226" customFormat="1" ht="32.25" customHeight="1">
      <c r="A17" s="229" t="str">
        <f>форма_1!A19</f>
        <v>0.3.</v>
      </c>
      <c r="B17" s="230" t="str">
        <f>форма_1!B19</f>
        <v>Модернизация, техническое перевооружение, всего</v>
      </c>
      <c r="C17" s="242" t="str">
        <f>форма_1!C19</f>
        <v>Г</v>
      </c>
      <c r="D17" s="223" t="str">
        <f>форма_1!D19</f>
        <v>НД</v>
      </c>
      <c r="E17" s="155" t="str">
        <f>форма_1!E19</f>
        <v>НД</v>
      </c>
      <c r="F17" s="155" t="str">
        <f>форма_1!F19</f>
        <v>НД</v>
      </c>
      <c r="G17" s="155" t="str">
        <f>форма_1!G19</f>
        <v>НД</v>
      </c>
      <c r="H17" s="156">
        <f aca="true" t="shared" si="2" ref="H17:AJ17">SUM(H21,H29)</f>
        <v>58.426</v>
      </c>
      <c r="I17" s="156">
        <f t="shared" si="2"/>
        <v>0.9480916666666667</v>
      </c>
      <c r="J17" s="156">
        <f t="shared" si="2"/>
        <v>313.994</v>
      </c>
      <c r="K17" s="156">
        <f t="shared" si="2"/>
        <v>316.07100299999996</v>
      </c>
      <c r="L17" s="156">
        <f t="shared" si="2"/>
        <v>12.211</v>
      </c>
      <c r="M17" s="156">
        <f t="shared" si="2"/>
        <v>54.160835</v>
      </c>
      <c r="N17" s="156">
        <f t="shared" si="2"/>
        <v>244.364337</v>
      </c>
      <c r="O17" s="156">
        <f t="shared" si="2"/>
        <v>5.334830999999999</v>
      </c>
      <c r="P17" s="156">
        <f t="shared" si="2"/>
        <v>6.376889</v>
      </c>
      <c r="Q17" s="156">
        <f t="shared" si="2"/>
        <v>0</v>
      </c>
      <c r="R17" s="156">
        <f t="shared" si="2"/>
        <v>1.914791</v>
      </c>
      <c r="S17" s="156">
        <f t="shared" si="2"/>
        <v>3.684062</v>
      </c>
      <c r="T17" s="156">
        <f t="shared" si="2"/>
        <v>0.778036</v>
      </c>
      <c r="U17" s="156">
        <f t="shared" si="2"/>
        <v>0.453</v>
      </c>
      <c r="V17" s="156">
        <f t="shared" si="2"/>
        <v>1.733003</v>
      </c>
      <c r="W17" s="156">
        <f t="shared" si="2"/>
        <v>0.453</v>
      </c>
      <c r="X17" s="156">
        <f t="shared" si="2"/>
        <v>1.733003</v>
      </c>
      <c r="Y17" s="156">
        <f t="shared" si="2"/>
        <v>0.9480916666666667</v>
      </c>
      <c r="Z17" s="156">
        <f t="shared" si="2"/>
        <v>6.376889</v>
      </c>
      <c r="AA17" s="156">
        <f t="shared" si="2"/>
        <v>0</v>
      </c>
      <c r="AB17" s="156">
        <f t="shared" si="2"/>
        <v>0.344</v>
      </c>
      <c r="AC17" s="156">
        <f t="shared" si="2"/>
        <v>1.733003</v>
      </c>
      <c r="AD17" s="156">
        <f t="shared" si="2"/>
        <v>2.1703390000000002</v>
      </c>
      <c r="AE17" s="156">
        <f t="shared" si="2"/>
        <v>0</v>
      </c>
      <c r="AF17" s="156">
        <f t="shared" si="2"/>
        <v>4.20655</v>
      </c>
      <c r="AG17" s="156">
        <f t="shared" si="2"/>
        <v>0</v>
      </c>
      <c r="AH17" s="156">
        <f t="shared" si="2"/>
        <v>0</v>
      </c>
      <c r="AI17" s="156">
        <f t="shared" si="2"/>
        <v>1.733003</v>
      </c>
      <c r="AJ17" s="156">
        <f t="shared" si="2"/>
        <v>6.376889</v>
      </c>
      <c r="AK17" s="151"/>
    </row>
    <row r="18" spans="1:37" s="226" customFormat="1" ht="32.25" customHeight="1">
      <c r="A18" s="229" t="str">
        <f>форма_1!A20</f>
        <v>0.5</v>
      </c>
      <c r="B18" s="230" t="str">
        <f>форма_1!B20</f>
        <v>Новое строительство, всего</v>
      </c>
      <c r="C18" s="242" t="str">
        <f>форма_1!C20</f>
        <v>Г</v>
      </c>
      <c r="D18" s="223" t="str">
        <f>форма_1!D20</f>
        <v>НД</v>
      </c>
      <c r="E18" s="155" t="str">
        <f>форма_1!E20</f>
        <v>НД</v>
      </c>
      <c r="F18" s="155" t="str">
        <f>форма_1!F20</f>
        <v>НД</v>
      </c>
      <c r="G18" s="155" t="str">
        <f>форма_1!G20</f>
        <v>НД</v>
      </c>
      <c r="H18" s="156">
        <f aca="true" t="shared" si="3" ref="H18:AJ18">SUM(H24,H34)</f>
        <v>105.075</v>
      </c>
      <c r="I18" s="156">
        <f t="shared" si="3"/>
        <v>108.1495</v>
      </c>
      <c r="J18" s="156">
        <f t="shared" si="3"/>
        <v>8.242</v>
      </c>
      <c r="K18" s="156">
        <f t="shared" si="3"/>
        <v>591.46965</v>
      </c>
      <c r="L18" s="156">
        <f t="shared" si="3"/>
        <v>13.06684</v>
      </c>
      <c r="M18" s="156">
        <f t="shared" si="3"/>
        <v>95.25881</v>
      </c>
      <c r="N18" s="156">
        <f t="shared" si="3"/>
        <v>447.127</v>
      </c>
      <c r="O18" s="156">
        <f t="shared" si="3"/>
        <v>36.017</v>
      </c>
      <c r="P18" s="156">
        <f t="shared" si="3"/>
        <v>790.5926979999999</v>
      </c>
      <c r="Q18" s="156">
        <f t="shared" si="3"/>
        <v>31.511795999999997</v>
      </c>
      <c r="R18" s="156">
        <f t="shared" si="3"/>
        <v>174.22313200000002</v>
      </c>
      <c r="S18" s="156">
        <f t="shared" si="3"/>
        <v>528.44877</v>
      </c>
      <c r="T18" s="156">
        <f t="shared" si="3"/>
        <v>56.409</v>
      </c>
      <c r="U18" s="156">
        <f t="shared" si="3"/>
        <v>101.99542372881358</v>
      </c>
      <c r="V18" s="156">
        <f t="shared" si="3"/>
        <v>583.22765</v>
      </c>
      <c r="W18" s="156">
        <f t="shared" si="3"/>
        <v>3.0795762711864256</v>
      </c>
      <c r="X18" s="156">
        <f t="shared" si="3"/>
        <v>150.26</v>
      </c>
      <c r="Y18" s="156">
        <f t="shared" si="3"/>
        <v>36.38933333333333</v>
      </c>
      <c r="Z18" s="156">
        <f t="shared" si="3"/>
        <v>274.4767013333333</v>
      </c>
      <c r="AA18" s="156">
        <f t="shared" si="3"/>
        <v>432.968</v>
      </c>
      <c r="AB18" s="156">
        <f t="shared" si="3"/>
        <v>507.874</v>
      </c>
      <c r="AC18" s="156">
        <f t="shared" si="3"/>
        <v>150.26</v>
      </c>
      <c r="AD18" s="156">
        <f t="shared" si="3"/>
        <v>71.93</v>
      </c>
      <c r="AE18" s="156">
        <f t="shared" si="3"/>
        <v>0</v>
      </c>
      <c r="AF18" s="156">
        <f t="shared" si="3"/>
        <v>202.546698</v>
      </c>
      <c r="AG18" s="156">
        <f t="shared" si="3"/>
        <v>0</v>
      </c>
      <c r="AH18" s="156">
        <f t="shared" si="3"/>
        <v>0</v>
      </c>
      <c r="AI18" s="156">
        <f t="shared" si="3"/>
        <v>583.228</v>
      </c>
      <c r="AJ18" s="156">
        <f t="shared" si="3"/>
        <v>790.5926979999999</v>
      </c>
      <c r="AK18" s="151"/>
    </row>
    <row r="19" spans="1:37" s="226" customFormat="1" ht="63" customHeight="1">
      <c r="A19" s="229">
        <f>форма_1!A21</f>
        <v>1</v>
      </c>
      <c r="B19" s="230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19" s="242" t="str">
        <f>форма_1!C21</f>
        <v>Г</v>
      </c>
      <c r="D19" s="223" t="str">
        <f>форма_1!D21</f>
        <v>НД</v>
      </c>
      <c r="E19" s="155" t="str">
        <f>форма_1!E21</f>
        <v>НД</v>
      </c>
      <c r="F19" s="155" t="str">
        <f>форма_1!F21</f>
        <v>НД</v>
      </c>
      <c r="G19" s="155" t="str">
        <f>форма_1!G21</f>
        <v>НД</v>
      </c>
      <c r="H19" s="156">
        <f aca="true" t="shared" si="4" ref="H19:AJ19">SUM(H20,H21,H24)</f>
        <v>105.528</v>
      </c>
      <c r="I19" s="156">
        <f t="shared" si="4"/>
        <v>103.77666666666667</v>
      </c>
      <c r="J19" s="156">
        <f t="shared" si="4"/>
        <v>8.242</v>
      </c>
      <c r="K19" s="156">
        <f t="shared" si="4"/>
        <v>593.202653</v>
      </c>
      <c r="L19" s="156">
        <f t="shared" si="4"/>
        <v>13.06684</v>
      </c>
      <c r="M19" s="156">
        <f t="shared" si="4"/>
        <v>95.480645</v>
      </c>
      <c r="N19" s="156">
        <f t="shared" si="4"/>
        <v>448.496337</v>
      </c>
      <c r="O19" s="156">
        <f t="shared" si="4"/>
        <v>36.158831000000006</v>
      </c>
      <c r="P19" s="156">
        <f t="shared" si="4"/>
        <v>765.683457</v>
      </c>
      <c r="Q19" s="156">
        <f t="shared" si="4"/>
        <v>27.458916</v>
      </c>
      <c r="R19" s="156">
        <f t="shared" si="4"/>
        <v>169.377803</v>
      </c>
      <c r="S19" s="156">
        <f t="shared" si="4"/>
        <v>512.159122</v>
      </c>
      <c r="T19" s="156">
        <f t="shared" si="4"/>
        <v>56.687616</v>
      </c>
      <c r="U19" s="156">
        <f t="shared" si="4"/>
        <v>102.44842372881358</v>
      </c>
      <c r="V19" s="156">
        <f t="shared" si="4"/>
        <v>584.9606530000001</v>
      </c>
      <c r="W19" s="156">
        <f t="shared" si="4"/>
        <v>3.5325762711864255</v>
      </c>
      <c r="X19" s="156">
        <f t="shared" si="4"/>
        <v>151.993003</v>
      </c>
      <c r="Y19" s="156">
        <f t="shared" si="4"/>
        <v>32.0165</v>
      </c>
      <c r="Z19" s="156">
        <f t="shared" si="4"/>
        <v>249.567457</v>
      </c>
      <c r="AA19" s="156">
        <f t="shared" si="4"/>
        <v>432.968</v>
      </c>
      <c r="AB19" s="156">
        <f t="shared" si="4"/>
        <v>507.874</v>
      </c>
      <c r="AC19" s="156">
        <f t="shared" si="4"/>
        <v>151.993003</v>
      </c>
      <c r="AD19" s="156">
        <f t="shared" si="4"/>
        <v>74.100339</v>
      </c>
      <c r="AE19" s="156">
        <f t="shared" si="4"/>
        <v>0</v>
      </c>
      <c r="AF19" s="156">
        <f t="shared" si="4"/>
        <v>175.467118</v>
      </c>
      <c r="AG19" s="156">
        <f t="shared" si="4"/>
        <v>0</v>
      </c>
      <c r="AH19" s="156">
        <f t="shared" si="4"/>
        <v>0</v>
      </c>
      <c r="AI19" s="156">
        <f t="shared" si="4"/>
        <v>584.961003</v>
      </c>
      <c r="AJ19" s="156">
        <f t="shared" si="4"/>
        <v>765.683457</v>
      </c>
      <c r="AK19" s="151"/>
    </row>
    <row r="20" spans="1:37" s="226" customFormat="1" ht="49.5" customHeight="1">
      <c r="A20" s="229" t="str">
        <f>форма_1!A22</f>
        <v>1.2.</v>
      </c>
      <c r="B20" s="230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0" s="242" t="str">
        <f>форма_1!C22</f>
        <v>Г</v>
      </c>
      <c r="D20" s="223" t="str">
        <f>форма_1!D22</f>
        <v>НД</v>
      </c>
      <c r="E20" s="155" t="str">
        <f>форма_1!E22</f>
        <v>НД</v>
      </c>
      <c r="F20" s="155" t="str">
        <f>форма_1!F22</f>
        <v>НД</v>
      </c>
      <c r="G20" s="155" t="str">
        <f>форма_1!G22</f>
        <v>НД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0</v>
      </c>
      <c r="AK20" s="151"/>
    </row>
    <row r="21" spans="1:37" s="231" customFormat="1" ht="30.75" customHeight="1">
      <c r="A21" s="229" t="str">
        <f>форма_1!A23</f>
        <v>1.3.</v>
      </c>
      <c r="B21" s="230" t="str">
        <f>форма_1!B23</f>
        <v>Модернизация, техническое перевооружение, всего</v>
      </c>
      <c r="C21" s="242" t="str">
        <f>форма_1!C23</f>
        <v>Г</v>
      </c>
      <c r="D21" s="223" t="str">
        <f>форма_1!D23</f>
        <v>НД</v>
      </c>
      <c r="E21" s="155" t="str">
        <f>форма_1!E23</f>
        <v>НД</v>
      </c>
      <c r="F21" s="155" t="str">
        <f>форма_1!F23</f>
        <v>НД</v>
      </c>
      <c r="G21" s="155" t="str">
        <f>форма_1!G23</f>
        <v>НД</v>
      </c>
      <c r="H21" s="156">
        <f>SUM(H22)</f>
        <v>0.453</v>
      </c>
      <c r="I21" s="156">
        <f aca="true" t="shared" si="5" ref="I21:AJ21">SUM(I22)</f>
        <v>0.45250000000000007</v>
      </c>
      <c r="J21" s="156">
        <f t="shared" si="5"/>
        <v>0</v>
      </c>
      <c r="K21" s="156">
        <f t="shared" si="5"/>
        <v>1.733003</v>
      </c>
      <c r="L21" s="156">
        <f t="shared" si="5"/>
        <v>0</v>
      </c>
      <c r="M21" s="156">
        <f t="shared" si="5"/>
        <v>0.221835</v>
      </c>
      <c r="N21" s="156">
        <f t="shared" si="5"/>
        <v>1.369337</v>
      </c>
      <c r="O21" s="156">
        <f t="shared" si="5"/>
        <v>0.141831</v>
      </c>
      <c r="P21" s="156">
        <f t="shared" si="5"/>
        <v>2.1703390000000002</v>
      </c>
      <c r="Q21" s="156">
        <f t="shared" si="5"/>
        <v>0</v>
      </c>
      <c r="R21" s="156">
        <f t="shared" si="5"/>
        <v>0.308811</v>
      </c>
      <c r="S21" s="156">
        <f t="shared" si="5"/>
        <v>1.582912</v>
      </c>
      <c r="T21" s="156">
        <f t="shared" si="5"/>
        <v>0.278616</v>
      </c>
      <c r="U21" s="156">
        <f t="shared" si="5"/>
        <v>0.453</v>
      </c>
      <c r="V21" s="156">
        <f t="shared" si="5"/>
        <v>1.733003</v>
      </c>
      <c r="W21" s="156">
        <f t="shared" si="5"/>
        <v>0.453</v>
      </c>
      <c r="X21" s="156">
        <f t="shared" si="5"/>
        <v>1.733003</v>
      </c>
      <c r="Y21" s="156">
        <f t="shared" si="5"/>
        <v>0.45250000000000007</v>
      </c>
      <c r="Z21" s="156">
        <f t="shared" si="5"/>
        <v>2.1703390000000002</v>
      </c>
      <c r="AA21" s="156">
        <f t="shared" si="5"/>
        <v>0</v>
      </c>
      <c r="AB21" s="156">
        <f t="shared" si="5"/>
        <v>0</v>
      </c>
      <c r="AC21" s="156">
        <f t="shared" si="5"/>
        <v>1.733003</v>
      </c>
      <c r="AD21" s="156">
        <f t="shared" si="5"/>
        <v>2.1703390000000002</v>
      </c>
      <c r="AE21" s="156">
        <f t="shared" si="5"/>
        <v>0</v>
      </c>
      <c r="AF21" s="156">
        <f t="shared" si="5"/>
        <v>0</v>
      </c>
      <c r="AG21" s="156">
        <f t="shared" si="5"/>
        <v>0</v>
      </c>
      <c r="AH21" s="156">
        <f t="shared" si="5"/>
        <v>0</v>
      </c>
      <c r="AI21" s="156">
        <f t="shared" si="5"/>
        <v>1.733003</v>
      </c>
      <c r="AJ21" s="156">
        <f t="shared" si="5"/>
        <v>2.1703390000000002</v>
      </c>
      <c r="AK21" s="151"/>
    </row>
    <row r="22" spans="1:37" s="226" customFormat="1" ht="42" customHeight="1">
      <c r="A22" s="229" t="str">
        <f>форма_1!A24</f>
        <v>1.3.1.</v>
      </c>
      <c r="B22" s="230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2" s="242" t="str">
        <f>форма_1!C24</f>
        <v>Г</v>
      </c>
      <c r="D22" s="223" t="str">
        <f>форма_1!D24</f>
        <v>НД</v>
      </c>
      <c r="E22" s="155" t="str">
        <f>форма_1!E24</f>
        <v>НД</v>
      </c>
      <c r="F22" s="155" t="str">
        <f>форма_1!F24</f>
        <v>НД</v>
      </c>
      <c r="G22" s="155" t="str">
        <f>форма_1!G24</f>
        <v>НД</v>
      </c>
      <c r="H22" s="85">
        <f aca="true" t="shared" si="6" ref="H22:AJ22">SUM(H23:H23)</f>
        <v>0.453</v>
      </c>
      <c r="I22" s="85">
        <f t="shared" si="6"/>
        <v>0.45250000000000007</v>
      </c>
      <c r="J22" s="85">
        <f t="shared" si="6"/>
        <v>0</v>
      </c>
      <c r="K22" s="85">
        <f t="shared" si="6"/>
        <v>1.733003</v>
      </c>
      <c r="L22" s="85">
        <f t="shared" si="6"/>
        <v>0</v>
      </c>
      <c r="M22" s="85">
        <f t="shared" si="6"/>
        <v>0.221835</v>
      </c>
      <c r="N22" s="85">
        <f t="shared" si="6"/>
        <v>1.369337</v>
      </c>
      <c r="O22" s="85">
        <f t="shared" si="6"/>
        <v>0.141831</v>
      </c>
      <c r="P22" s="85">
        <f t="shared" si="6"/>
        <v>2.1703390000000002</v>
      </c>
      <c r="Q22" s="85">
        <f t="shared" si="6"/>
        <v>0</v>
      </c>
      <c r="R22" s="85">
        <f t="shared" si="6"/>
        <v>0.308811</v>
      </c>
      <c r="S22" s="85">
        <f t="shared" si="6"/>
        <v>1.582912</v>
      </c>
      <c r="T22" s="85">
        <f t="shared" si="6"/>
        <v>0.278616</v>
      </c>
      <c r="U22" s="85">
        <f t="shared" si="6"/>
        <v>0.453</v>
      </c>
      <c r="V22" s="85">
        <f t="shared" si="6"/>
        <v>1.733003</v>
      </c>
      <c r="W22" s="85">
        <f t="shared" si="6"/>
        <v>0.453</v>
      </c>
      <c r="X22" s="85">
        <f t="shared" si="6"/>
        <v>1.733003</v>
      </c>
      <c r="Y22" s="85">
        <f t="shared" si="6"/>
        <v>0.45250000000000007</v>
      </c>
      <c r="Z22" s="85">
        <f t="shared" si="6"/>
        <v>2.1703390000000002</v>
      </c>
      <c r="AA22" s="85">
        <f t="shared" si="6"/>
        <v>0</v>
      </c>
      <c r="AB22" s="85">
        <f t="shared" si="6"/>
        <v>0</v>
      </c>
      <c r="AC22" s="85">
        <f t="shared" si="6"/>
        <v>1.733003</v>
      </c>
      <c r="AD22" s="85">
        <f t="shared" si="6"/>
        <v>2.1703390000000002</v>
      </c>
      <c r="AE22" s="85">
        <f t="shared" si="6"/>
        <v>0</v>
      </c>
      <c r="AF22" s="85">
        <f t="shared" si="6"/>
        <v>0</v>
      </c>
      <c r="AG22" s="85">
        <f t="shared" si="6"/>
        <v>0</v>
      </c>
      <c r="AH22" s="85">
        <f t="shared" si="6"/>
        <v>0</v>
      </c>
      <c r="AI22" s="85">
        <f t="shared" si="6"/>
        <v>1.733003</v>
      </c>
      <c r="AJ22" s="85">
        <f t="shared" si="6"/>
        <v>2.1703390000000002</v>
      </c>
      <c r="AK22" s="151"/>
    </row>
    <row r="23" spans="1:37" s="226" customFormat="1" ht="42" customHeight="1">
      <c r="A23" s="224" t="str">
        <f>форма_1!A25</f>
        <v>1.3.1.1.</v>
      </c>
      <c r="B23" s="225" t="str">
        <f>форма_1!B25</f>
        <v>Увеличение мощности КТПН на ВДЭС с. Головнино, о.Кунашир</v>
      </c>
      <c r="C23" s="149" t="str">
        <f>форма_1!C25</f>
        <v>I_4KG_KTP_VDES</v>
      </c>
      <c r="D23" s="246" t="str">
        <f>форма_1!D25</f>
        <v>Н</v>
      </c>
      <c r="E23" s="247" t="str">
        <f>форма_1!E25</f>
        <v>2019</v>
      </c>
      <c r="F23" s="247">
        <f>форма_1!F25</f>
        <v>2020</v>
      </c>
      <c r="G23" s="247" t="str">
        <f>форма_1!G25</f>
        <v>2020</v>
      </c>
      <c r="H23" s="279">
        <v>0.453</v>
      </c>
      <c r="I23" s="279">
        <f>форма_1!K25/6*5</f>
        <v>0.45250000000000007</v>
      </c>
      <c r="J23" s="279">
        <v>0</v>
      </c>
      <c r="K23" s="279">
        <v>1.733003</v>
      </c>
      <c r="L23" s="279">
        <v>0</v>
      </c>
      <c r="M23" s="279">
        <v>0.221835</v>
      </c>
      <c r="N23" s="279">
        <v>1.369337</v>
      </c>
      <c r="O23" s="279">
        <v>0.141831</v>
      </c>
      <c r="P23" s="279">
        <f>SUM(Q23:T23)</f>
        <v>2.1703390000000002</v>
      </c>
      <c r="Q23" s="279">
        <v>0</v>
      </c>
      <c r="R23" s="279">
        <v>0.308811</v>
      </c>
      <c r="S23" s="279">
        <v>1.582912</v>
      </c>
      <c r="T23" s="279">
        <v>0.278616</v>
      </c>
      <c r="U23" s="279">
        <f>H23</f>
        <v>0.453</v>
      </c>
      <c r="V23" s="279">
        <f>K23</f>
        <v>1.733003</v>
      </c>
      <c r="W23" s="279">
        <f>H23</f>
        <v>0.453</v>
      </c>
      <c r="X23" s="279">
        <f>K23</f>
        <v>1.733003</v>
      </c>
      <c r="Y23" s="279">
        <f>I23</f>
        <v>0.45250000000000007</v>
      </c>
      <c r="Z23" s="279">
        <f>P23</f>
        <v>2.1703390000000002</v>
      </c>
      <c r="AA23" s="279">
        <v>0</v>
      </c>
      <c r="AB23" s="279">
        <v>0</v>
      </c>
      <c r="AC23" s="279">
        <f>K23</f>
        <v>1.733003</v>
      </c>
      <c r="AD23" s="279">
        <f>P23</f>
        <v>2.1703390000000002</v>
      </c>
      <c r="AE23" s="279">
        <v>0</v>
      </c>
      <c r="AF23" s="279">
        <v>0</v>
      </c>
      <c r="AG23" s="279">
        <v>0</v>
      </c>
      <c r="AH23" s="279">
        <v>0</v>
      </c>
      <c r="AI23" s="279">
        <f>K23</f>
        <v>1.733003</v>
      </c>
      <c r="AJ23" s="279">
        <f>AD23</f>
        <v>2.1703390000000002</v>
      </c>
      <c r="AK23" s="280"/>
    </row>
    <row r="24" spans="1:37" s="231" customFormat="1" ht="29.25" customHeight="1">
      <c r="A24" s="229" t="str">
        <f>форма_1!A26</f>
        <v>1.5.</v>
      </c>
      <c r="B24" s="230" t="str">
        <f>форма_1!B26</f>
        <v>Новое строительство, всего, в том числе:</v>
      </c>
      <c r="C24" s="242" t="str">
        <f>форма_1!C26</f>
        <v>Г</v>
      </c>
      <c r="D24" s="223" t="str">
        <f>форма_1!D26</f>
        <v>НД</v>
      </c>
      <c r="E24" s="155" t="str">
        <f>форма_1!E26</f>
        <v>НД</v>
      </c>
      <c r="F24" s="155" t="str">
        <f>форма_1!F26</f>
        <v>НД</v>
      </c>
      <c r="G24" s="155" t="str">
        <f>форма_1!G26</f>
        <v>НД</v>
      </c>
      <c r="H24" s="156">
        <f>H25</f>
        <v>105.075</v>
      </c>
      <c r="I24" s="156">
        <f>I25</f>
        <v>103.32416666666667</v>
      </c>
      <c r="J24" s="156">
        <f aca="true" t="shared" si="7" ref="J24:AJ24">J25</f>
        <v>8.242</v>
      </c>
      <c r="K24" s="156">
        <f t="shared" si="7"/>
        <v>591.46965</v>
      </c>
      <c r="L24" s="156">
        <f t="shared" si="7"/>
        <v>13.06684</v>
      </c>
      <c r="M24" s="156">
        <f t="shared" si="7"/>
        <v>95.25881</v>
      </c>
      <c r="N24" s="156">
        <f t="shared" si="7"/>
        <v>447.127</v>
      </c>
      <c r="O24" s="156">
        <f t="shared" si="7"/>
        <v>36.017</v>
      </c>
      <c r="P24" s="156">
        <f t="shared" si="7"/>
        <v>763.513118</v>
      </c>
      <c r="Q24" s="156">
        <f t="shared" si="7"/>
        <v>27.458916</v>
      </c>
      <c r="R24" s="156">
        <f t="shared" si="7"/>
        <v>169.068992</v>
      </c>
      <c r="S24" s="156">
        <f t="shared" si="7"/>
        <v>510.57621</v>
      </c>
      <c r="T24" s="156">
        <f t="shared" si="7"/>
        <v>56.409</v>
      </c>
      <c r="U24" s="156">
        <f t="shared" si="7"/>
        <v>101.99542372881358</v>
      </c>
      <c r="V24" s="156">
        <f t="shared" si="7"/>
        <v>583.22765</v>
      </c>
      <c r="W24" s="156">
        <f t="shared" si="7"/>
        <v>3.0795762711864256</v>
      </c>
      <c r="X24" s="156">
        <f t="shared" si="7"/>
        <v>150.26</v>
      </c>
      <c r="Y24" s="156">
        <f t="shared" si="7"/>
        <v>31.564</v>
      </c>
      <c r="Z24" s="156">
        <f t="shared" si="7"/>
        <v>247.39711799999998</v>
      </c>
      <c r="AA24" s="156">
        <f t="shared" si="7"/>
        <v>432.968</v>
      </c>
      <c r="AB24" s="156">
        <f t="shared" si="7"/>
        <v>507.874</v>
      </c>
      <c r="AC24" s="156">
        <f t="shared" si="7"/>
        <v>150.26</v>
      </c>
      <c r="AD24" s="156">
        <f t="shared" si="7"/>
        <v>71.93</v>
      </c>
      <c r="AE24" s="156">
        <f t="shared" si="7"/>
        <v>0</v>
      </c>
      <c r="AF24" s="156">
        <f t="shared" si="7"/>
        <v>175.467118</v>
      </c>
      <c r="AG24" s="156">
        <f t="shared" si="7"/>
        <v>0</v>
      </c>
      <c r="AH24" s="156">
        <f t="shared" si="7"/>
        <v>0</v>
      </c>
      <c r="AI24" s="156">
        <f t="shared" si="7"/>
        <v>583.228</v>
      </c>
      <c r="AJ24" s="156">
        <f t="shared" si="7"/>
        <v>763.513118</v>
      </c>
      <c r="AK24" s="233"/>
    </row>
    <row r="25" spans="1:37" s="226" customFormat="1" ht="42.75" customHeight="1">
      <c r="A25" s="229" t="str">
        <f>форма_1!A27</f>
        <v>1.5.1.</v>
      </c>
      <c r="B25" s="230" t="str">
        <f>форма_1!B27</f>
        <v>Новое строительство объектов по производству электрической энергии, всего, в том числе:</v>
      </c>
      <c r="C25" s="242" t="str">
        <f>форма_1!C27</f>
        <v>Г</v>
      </c>
      <c r="D25" s="223" t="str">
        <f>форма_1!D27</f>
        <v>НД</v>
      </c>
      <c r="E25" s="155" t="str">
        <f>форма_1!E27</f>
        <v>НД</v>
      </c>
      <c r="F25" s="155" t="str">
        <f>форма_1!F27</f>
        <v>НД</v>
      </c>
      <c r="G25" s="155" t="str">
        <f>форма_1!G27</f>
        <v>НД</v>
      </c>
      <c r="H25" s="85">
        <f>H26</f>
        <v>105.075</v>
      </c>
      <c r="I25" s="85">
        <f>I26</f>
        <v>103.32416666666667</v>
      </c>
      <c r="J25" s="85">
        <f aca="true" t="shared" si="8" ref="J25:O25">J26</f>
        <v>8.242</v>
      </c>
      <c r="K25" s="85">
        <f t="shared" si="8"/>
        <v>591.46965</v>
      </c>
      <c r="L25" s="85">
        <f t="shared" si="8"/>
        <v>13.06684</v>
      </c>
      <c r="M25" s="85">
        <f t="shared" si="8"/>
        <v>95.25881</v>
      </c>
      <c r="N25" s="85">
        <f t="shared" si="8"/>
        <v>447.127</v>
      </c>
      <c r="O25" s="85">
        <f t="shared" si="8"/>
        <v>36.017</v>
      </c>
      <c r="P25" s="85">
        <f aca="true" t="shared" si="9" ref="P25:AJ25">P26</f>
        <v>763.513118</v>
      </c>
      <c r="Q25" s="85">
        <f t="shared" si="9"/>
        <v>27.458916</v>
      </c>
      <c r="R25" s="85">
        <f t="shared" si="9"/>
        <v>169.068992</v>
      </c>
      <c r="S25" s="85">
        <f t="shared" si="9"/>
        <v>510.57621</v>
      </c>
      <c r="T25" s="85">
        <f t="shared" si="9"/>
        <v>56.409</v>
      </c>
      <c r="U25" s="85">
        <f t="shared" si="9"/>
        <v>101.99542372881358</v>
      </c>
      <c r="V25" s="85">
        <f t="shared" si="9"/>
        <v>583.22765</v>
      </c>
      <c r="W25" s="85">
        <f t="shared" si="9"/>
        <v>3.0795762711864256</v>
      </c>
      <c r="X25" s="85">
        <f t="shared" si="9"/>
        <v>150.26</v>
      </c>
      <c r="Y25" s="85">
        <f t="shared" si="9"/>
        <v>31.564</v>
      </c>
      <c r="Z25" s="85">
        <f t="shared" si="9"/>
        <v>247.39711799999998</v>
      </c>
      <c r="AA25" s="85">
        <f t="shared" si="9"/>
        <v>432.968</v>
      </c>
      <c r="AB25" s="85">
        <f t="shared" si="9"/>
        <v>507.874</v>
      </c>
      <c r="AC25" s="85">
        <f t="shared" si="9"/>
        <v>150.26</v>
      </c>
      <c r="AD25" s="85">
        <f t="shared" si="9"/>
        <v>71.93</v>
      </c>
      <c r="AE25" s="85">
        <f t="shared" si="9"/>
        <v>0</v>
      </c>
      <c r="AF25" s="85">
        <f t="shared" si="9"/>
        <v>175.467118</v>
      </c>
      <c r="AG25" s="85">
        <f t="shared" si="9"/>
        <v>0</v>
      </c>
      <c r="AH25" s="85">
        <f t="shared" si="9"/>
        <v>0</v>
      </c>
      <c r="AI25" s="85">
        <f t="shared" si="9"/>
        <v>583.228</v>
      </c>
      <c r="AJ25" s="85">
        <f t="shared" si="9"/>
        <v>763.513118</v>
      </c>
      <c r="AK25" s="331"/>
    </row>
    <row r="26" spans="1:37" s="226" customFormat="1" ht="39.75" customHeight="1">
      <c r="A26" s="224" t="str">
        <f>форма_1!A28</f>
        <v>1.5.1.1.</v>
      </c>
      <c r="B26" s="225" t="str">
        <f>форма_1!B28</f>
        <v>Строительство дизельной электростанции в с. Крабозаводское, о. Шикотан</v>
      </c>
      <c r="C26" s="149" t="str">
        <f>форма_1!C28</f>
        <v>  I_1SHK_DGS</v>
      </c>
      <c r="D26" s="246" t="str">
        <f>форма_1!D28</f>
        <v>С</v>
      </c>
      <c r="E26" s="247">
        <f>форма_1!E28</f>
        <v>2018</v>
      </c>
      <c r="F26" s="247">
        <f>форма_1!F28</f>
        <v>2020</v>
      </c>
      <c r="G26" s="247">
        <f>форма_1!G28</f>
        <v>2021</v>
      </c>
      <c r="H26" s="123">
        <v>105.075</v>
      </c>
      <c r="I26" s="123">
        <f>форма_1!H28/6*5</f>
        <v>103.32416666666667</v>
      </c>
      <c r="J26" s="123">
        <v>8.242</v>
      </c>
      <c r="K26" s="288">
        <f>L26+M26+N26+O26</f>
        <v>591.46965</v>
      </c>
      <c r="L26" s="288">
        <v>13.06684</v>
      </c>
      <c r="M26" s="288">
        <v>95.25881</v>
      </c>
      <c r="N26" s="288">
        <v>447.127</v>
      </c>
      <c r="O26" s="288">
        <v>36.017</v>
      </c>
      <c r="P26" s="288">
        <f>Q26+R26+S26+T26</f>
        <v>763.513118</v>
      </c>
      <c r="Q26" s="288">
        <v>27.458916</v>
      </c>
      <c r="R26" s="288">
        <v>169.068992</v>
      </c>
      <c r="S26" s="288">
        <v>510.57621</v>
      </c>
      <c r="T26" s="288">
        <f>19.519+27.384+9.506</f>
        <v>56.409</v>
      </c>
      <c r="U26" s="288">
        <v>101.99542372881358</v>
      </c>
      <c r="V26" s="288">
        <v>583.22765</v>
      </c>
      <c r="W26" s="279">
        <f>H26-U26</f>
        <v>3.0795762711864256</v>
      </c>
      <c r="X26" s="279">
        <v>150.26</v>
      </c>
      <c r="Y26" s="279">
        <v>31.564</v>
      </c>
      <c r="Z26" s="279">
        <f>P26-J26-AB26</f>
        <v>247.39711799999998</v>
      </c>
      <c r="AA26" s="279">
        <v>432.968</v>
      </c>
      <c r="AB26" s="279">
        <v>507.874</v>
      </c>
      <c r="AC26" s="279">
        <f>X26</f>
        <v>150.26</v>
      </c>
      <c r="AD26" s="279">
        <v>71.93</v>
      </c>
      <c r="AE26" s="279">
        <v>0</v>
      </c>
      <c r="AF26" s="279">
        <f>P26-AD26-AB26-J26</f>
        <v>175.467118</v>
      </c>
      <c r="AG26" s="279">
        <v>0</v>
      </c>
      <c r="AH26" s="279">
        <v>0</v>
      </c>
      <c r="AI26" s="279">
        <v>583.228</v>
      </c>
      <c r="AJ26" s="279">
        <f>P26</f>
        <v>763.513118</v>
      </c>
      <c r="AK26" s="332"/>
    </row>
    <row r="27" spans="1:37" s="231" customFormat="1" ht="46.5" customHeight="1">
      <c r="A27" s="229" t="str">
        <f>форма_1!A29</f>
        <v>2</v>
      </c>
      <c r="B27" s="230" t="str">
        <f>форма_1!B29</f>
        <v>Всего по МО "Курильский городской округ"Сахалинская область, о. Итуруп, с. Китовое, с. Рейдово</v>
      </c>
      <c r="C27" s="242" t="str">
        <f>форма_1!C29</f>
        <v>Г</v>
      </c>
      <c r="D27" s="223" t="str">
        <f>форма_1!D29</f>
        <v>НД</v>
      </c>
      <c r="E27" s="155">
        <f>форма_1!E29</f>
        <v>2017</v>
      </c>
      <c r="F27" s="155">
        <f>форма_1!F29</f>
        <v>2018</v>
      </c>
      <c r="G27" s="155">
        <f>форма_1!G29</f>
        <v>2019</v>
      </c>
      <c r="H27" s="156">
        <f>SUM(H28,H29,H34)</f>
        <v>57.973</v>
      </c>
      <c r="I27" s="156">
        <f aca="true" t="shared" si="10" ref="I27:AJ27">SUM(I28,I29,I34)</f>
        <v>5.320925</v>
      </c>
      <c r="J27" s="156">
        <f t="shared" si="10"/>
        <v>313.994</v>
      </c>
      <c r="K27" s="156">
        <f t="shared" si="10"/>
        <v>314.33799999999997</v>
      </c>
      <c r="L27" s="156">
        <f t="shared" si="10"/>
        <v>12.211</v>
      </c>
      <c r="M27" s="156">
        <f t="shared" si="10"/>
        <v>53.939</v>
      </c>
      <c r="N27" s="156">
        <f t="shared" si="10"/>
        <v>242.995</v>
      </c>
      <c r="O27" s="156">
        <f t="shared" si="10"/>
        <v>5.193</v>
      </c>
      <c r="P27" s="156">
        <f t="shared" si="10"/>
        <v>31.28613</v>
      </c>
      <c r="Q27" s="156">
        <f t="shared" si="10"/>
        <v>4.05288</v>
      </c>
      <c r="R27" s="156">
        <f t="shared" si="10"/>
        <v>6.76012</v>
      </c>
      <c r="S27" s="156">
        <f t="shared" si="10"/>
        <v>19.97371</v>
      </c>
      <c r="T27" s="156">
        <f t="shared" si="10"/>
        <v>0.49942</v>
      </c>
      <c r="U27" s="156">
        <f t="shared" si="10"/>
        <v>0</v>
      </c>
      <c r="V27" s="156">
        <f t="shared" si="10"/>
        <v>0</v>
      </c>
      <c r="W27" s="156">
        <f t="shared" si="10"/>
        <v>0</v>
      </c>
      <c r="X27" s="156">
        <f t="shared" si="10"/>
        <v>0</v>
      </c>
      <c r="Y27" s="156">
        <f t="shared" si="10"/>
        <v>5.320925</v>
      </c>
      <c r="Z27" s="156">
        <f t="shared" si="10"/>
        <v>31.286133333333336</v>
      </c>
      <c r="AA27" s="156">
        <f t="shared" si="10"/>
        <v>0</v>
      </c>
      <c r="AB27" s="156">
        <f t="shared" si="10"/>
        <v>0.344</v>
      </c>
      <c r="AC27" s="156">
        <f t="shared" si="10"/>
        <v>0</v>
      </c>
      <c r="AD27" s="156">
        <f t="shared" si="10"/>
        <v>0</v>
      </c>
      <c r="AE27" s="156">
        <f t="shared" si="10"/>
        <v>0</v>
      </c>
      <c r="AF27" s="156">
        <f t="shared" si="10"/>
        <v>31.28613</v>
      </c>
      <c r="AG27" s="156">
        <f t="shared" si="10"/>
        <v>0</v>
      </c>
      <c r="AH27" s="156">
        <f t="shared" si="10"/>
        <v>0</v>
      </c>
      <c r="AI27" s="156">
        <f t="shared" si="10"/>
        <v>0</v>
      </c>
      <c r="AJ27" s="156">
        <f t="shared" si="10"/>
        <v>31.28613</v>
      </c>
      <c r="AK27" s="333"/>
    </row>
    <row r="28" spans="1:37" s="231" customFormat="1" ht="51" customHeight="1">
      <c r="A28" s="229" t="str">
        <f>форма_1!A30</f>
        <v>2.2. </v>
      </c>
      <c r="B28" s="230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8" s="242" t="str">
        <f>форма_1!C30</f>
        <v>Г</v>
      </c>
      <c r="D28" s="223" t="str">
        <f>форма_1!D30</f>
        <v>НД</v>
      </c>
      <c r="E28" s="155" t="str">
        <f>форма_1!E30</f>
        <v>НД</v>
      </c>
      <c r="F28" s="155" t="str">
        <f>форма_1!F30</f>
        <v>НД</v>
      </c>
      <c r="G28" s="155" t="str">
        <f>форма_1!G30</f>
        <v>НД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  <c r="AI28" s="156">
        <v>0</v>
      </c>
      <c r="AJ28" s="156">
        <v>0</v>
      </c>
      <c r="AK28" s="151"/>
    </row>
    <row r="29" spans="1:37" s="231" customFormat="1" ht="42" customHeight="1">
      <c r="A29" s="229" t="str">
        <f>форма_1!A31</f>
        <v>2.3.</v>
      </c>
      <c r="B29" s="230" t="str">
        <f>форма_1!B31</f>
        <v>Модернизация, техническое перевооружение, всего, в том числе:</v>
      </c>
      <c r="C29" s="242" t="str">
        <f>форма_1!C31</f>
        <v>Г</v>
      </c>
      <c r="D29" s="223" t="str">
        <f>форма_1!D31</f>
        <v>НД</v>
      </c>
      <c r="E29" s="155" t="str">
        <f>форма_1!E31</f>
        <v>НД</v>
      </c>
      <c r="F29" s="155" t="str">
        <f>форма_1!F31</f>
        <v>НД</v>
      </c>
      <c r="G29" s="155" t="str">
        <f>форма_1!G31</f>
        <v>НД</v>
      </c>
      <c r="H29" s="156">
        <f>H30+H32</f>
        <v>57.973</v>
      </c>
      <c r="I29" s="156">
        <f aca="true" t="shared" si="11" ref="I29:AJ29">I30+I32</f>
        <v>0.4955916666666666</v>
      </c>
      <c r="J29" s="156">
        <f t="shared" si="11"/>
        <v>313.994</v>
      </c>
      <c r="K29" s="156">
        <f t="shared" si="11"/>
        <v>314.33799999999997</v>
      </c>
      <c r="L29" s="156">
        <f t="shared" si="11"/>
        <v>12.211</v>
      </c>
      <c r="M29" s="156">
        <f t="shared" si="11"/>
        <v>53.939</v>
      </c>
      <c r="N29" s="156">
        <f t="shared" si="11"/>
        <v>242.995</v>
      </c>
      <c r="O29" s="156">
        <f t="shared" si="11"/>
        <v>5.193</v>
      </c>
      <c r="P29" s="156">
        <f t="shared" si="11"/>
        <v>4.20655</v>
      </c>
      <c r="Q29" s="156">
        <f t="shared" si="11"/>
        <v>0</v>
      </c>
      <c r="R29" s="156">
        <f t="shared" si="11"/>
        <v>1.60598</v>
      </c>
      <c r="S29" s="156">
        <f t="shared" si="11"/>
        <v>2.10115</v>
      </c>
      <c r="T29" s="156">
        <f t="shared" si="11"/>
        <v>0.49942</v>
      </c>
      <c r="U29" s="156">
        <f t="shared" si="11"/>
        <v>0</v>
      </c>
      <c r="V29" s="156">
        <f t="shared" si="11"/>
        <v>0</v>
      </c>
      <c r="W29" s="156">
        <f t="shared" si="11"/>
        <v>0</v>
      </c>
      <c r="X29" s="156">
        <f t="shared" si="11"/>
        <v>0</v>
      </c>
      <c r="Y29" s="156">
        <f t="shared" si="11"/>
        <v>0.4955916666666666</v>
      </c>
      <c r="Z29" s="156">
        <f t="shared" si="11"/>
        <v>4.20655</v>
      </c>
      <c r="AA29" s="156">
        <f t="shared" si="11"/>
        <v>0</v>
      </c>
      <c r="AB29" s="156">
        <f t="shared" si="11"/>
        <v>0.344</v>
      </c>
      <c r="AC29" s="156">
        <f t="shared" si="11"/>
        <v>0</v>
      </c>
      <c r="AD29" s="156">
        <f t="shared" si="11"/>
        <v>0</v>
      </c>
      <c r="AE29" s="156">
        <f t="shared" si="11"/>
        <v>0</v>
      </c>
      <c r="AF29" s="156">
        <f t="shared" si="11"/>
        <v>4.20655</v>
      </c>
      <c r="AG29" s="156">
        <f t="shared" si="11"/>
        <v>0</v>
      </c>
      <c r="AH29" s="156">
        <f t="shared" si="11"/>
        <v>0</v>
      </c>
      <c r="AI29" s="156">
        <f t="shared" si="11"/>
        <v>0</v>
      </c>
      <c r="AJ29" s="156">
        <f t="shared" si="11"/>
        <v>4.20655</v>
      </c>
      <c r="AK29" s="232"/>
    </row>
    <row r="30" spans="1:37" s="231" customFormat="1" ht="42" customHeight="1">
      <c r="A30" s="229" t="str">
        <f>форма_1!A32</f>
        <v>2.3.1</v>
      </c>
      <c r="B30" s="230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30" s="242" t="str">
        <f>форма_1!C32</f>
        <v>Г</v>
      </c>
      <c r="D30" s="223" t="str">
        <f>форма_1!D32</f>
        <v>НД</v>
      </c>
      <c r="E30" s="155" t="str">
        <f>форма_1!E32</f>
        <v>НД</v>
      </c>
      <c r="F30" s="155" t="str">
        <f>форма_1!F32</f>
        <v>НД</v>
      </c>
      <c r="G30" s="155" t="str">
        <f>форма_1!G32</f>
        <v>НД</v>
      </c>
      <c r="H30" s="156">
        <f>H31</f>
        <v>57.973</v>
      </c>
      <c r="I30" s="156">
        <f aca="true" t="shared" si="12" ref="I30:AJ30">I31</f>
        <v>0</v>
      </c>
      <c r="J30" s="156">
        <f t="shared" si="12"/>
        <v>313.994</v>
      </c>
      <c r="K30" s="156">
        <f t="shared" si="12"/>
        <v>314.33799999999997</v>
      </c>
      <c r="L30" s="156">
        <f t="shared" si="12"/>
        <v>12.211</v>
      </c>
      <c r="M30" s="156">
        <f t="shared" si="12"/>
        <v>53.939</v>
      </c>
      <c r="N30" s="156">
        <f t="shared" si="12"/>
        <v>242.995</v>
      </c>
      <c r="O30" s="156">
        <f t="shared" si="12"/>
        <v>5.193</v>
      </c>
      <c r="P30" s="156">
        <f t="shared" si="12"/>
        <v>0</v>
      </c>
      <c r="Q30" s="156">
        <f t="shared" si="12"/>
        <v>0</v>
      </c>
      <c r="R30" s="156">
        <f t="shared" si="12"/>
        <v>0</v>
      </c>
      <c r="S30" s="156">
        <f t="shared" si="12"/>
        <v>0</v>
      </c>
      <c r="T30" s="156">
        <f t="shared" si="12"/>
        <v>0</v>
      </c>
      <c r="U30" s="156">
        <f t="shared" si="12"/>
        <v>0</v>
      </c>
      <c r="V30" s="156">
        <f t="shared" si="12"/>
        <v>0</v>
      </c>
      <c r="W30" s="156">
        <f t="shared" si="12"/>
        <v>0</v>
      </c>
      <c r="X30" s="156">
        <f t="shared" si="12"/>
        <v>0</v>
      </c>
      <c r="Y30" s="156">
        <f t="shared" si="12"/>
        <v>0</v>
      </c>
      <c r="Z30" s="156">
        <f t="shared" si="12"/>
        <v>0</v>
      </c>
      <c r="AA30" s="156">
        <f t="shared" si="12"/>
        <v>0</v>
      </c>
      <c r="AB30" s="156">
        <f t="shared" si="12"/>
        <v>0.344</v>
      </c>
      <c r="AC30" s="156">
        <f t="shared" si="12"/>
        <v>0</v>
      </c>
      <c r="AD30" s="156">
        <f t="shared" si="12"/>
        <v>0</v>
      </c>
      <c r="AE30" s="156">
        <f t="shared" si="12"/>
        <v>0</v>
      </c>
      <c r="AF30" s="156">
        <f t="shared" si="12"/>
        <v>0</v>
      </c>
      <c r="AG30" s="156">
        <f t="shared" si="12"/>
        <v>0</v>
      </c>
      <c r="AH30" s="156">
        <f t="shared" si="12"/>
        <v>0</v>
      </c>
      <c r="AI30" s="156">
        <f t="shared" si="12"/>
        <v>0</v>
      </c>
      <c r="AJ30" s="156">
        <f t="shared" si="12"/>
        <v>0</v>
      </c>
      <c r="AK30" s="285"/>
    </row>
    <row r="31" spans="1:37" s="226" customFormat="1" ht="47.25" customHeight="1">
      <c r="A31" s="224" t="str">
        <f>форма_1!A33</f>
        <v> 2.3.1.1</v>
      </c>
      <c r="B31" s="225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1" s="149" t="str">
        <f>форма_1!C33</f>
        <v>I_1ITK_DGU</v>
      </c>
      <c r="D31" s="246" t="str">
        <f>форма_1!D33</f>
        <v>НД</v>
      </c>
      <c r="E31" s="247">
        <f>форма_1!E33</f>
        <v>2017</v>
      </c>
      <c r="F31" s="247">
        <f>форма_1!F33</f>
        <v>2019</v>
      </c>
      <c r="G31" s="247">
        <v>2019</v>
      </c>
      <c r="H31" s="123">
        <v>57.973</v>
      </c>
      <c r="I31" s="123">
        <v>0</v>
      </c>
      <c r="J31" s="123">
        <v>313.994</v>
      </c>
      <c r="K31" s="123">
        <v>314.33799999999997</v>
      </c>
      <c r="L31" s="123">
        <v>12.211</v>
      </c>
      <c r="M31" s="123">
        <v>53.939</v>
      </c>
      <c r="N31" s="123">
        <v>242.995</v>
      </c>
      <c r="O31" s="123">
        <v>5.193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0.344</v>
      </c>
      <c r="AC31" s="123">
        <v>0</v>
      </c>
      <c r="AD31" s="123">
        <v>0</v>
      </c>
      <c r="AE31" s="123">
        <v>0</v>
      </c>
      <c r="AF31" s="123">
        <v>0</v>
      </c>
      <c r="AG31" s="123">
        <v>0</v>
      </c>
      <c r="AH31" s="123">
        <v>0</v>
      </c>
      <c r="AI31" s="123">
        <v>0</v>
      </c>
      <c r="AJ31" s="123">
        <v>0</v>
      </c>
      <c r="AK31" s="286"/>
    </row>
    <row r="32" spans="1:39" s="231" customFormat="1" ht="42" customHeight="1">
      <c r="A32" s="229" t="str">
        <f>форма_1!A34</f>
        <v>2.3.4.</v>
      </c>
      <c r="B32" s="230" t="str">
        <f>форма_1!B34</f>
        <v>Модернизация, техническое перевооружение прочих объектов основных средств, всего, в том числе</v>
      </c>
      <c r="C32" s="242" t="str">
        <f>форма_1!C34</f>
        <v>Г</v>
      </c>
      <c r="D32" s="223" t="str">
        <f>форма_1!D34</f>
        <v>НД</v>
      </c>
      <c r="E32" s="155" t="str">
        <f>форма_1!E34</f>
        <v>НД</v>
      </c>
      <c r="F32" s="155" t="str">
        <f>форма_1!F34</f>
        <v>НД</v>
      </c>
      <c r="G32" s="155" t="str">
        <f>форма_1!G34</f>
        <v>НД</v>
      </c>
      <c r="H32" s="156">
        <f>H33</f>
        <v>0</v>
      </c>
      <c r="I32" s="156">
        <f aca="true" t="shared" si="13" ref="I32:AJ32">I33</f>
        <v>0.4955916666666666</v>
      </c>
      <c r="J32" s="156">
        <f t="shared" si="13"/>
        <v>0</v>
      </c>
      <c r="K32" s="156">
        <f t="shared" si="13"/>
        <v>0</v>
      </c>
      <c r="L32" s="156">
        <f t="shared" si="13"/>
        <v>0</v>
      </c>
      <c r="M32" s="156">
        <f t="shared" si="13"/>
        <v>0</v>
      </c>
      <c r="N32" s="156">
        <f t="shared" si="13"/>
        <v>0</v>
      </c>
      <c r="O32" s="156">
        <f t="shared" si="13"/>
        <v>0</v>
      </c>
      <c r="P32" s="156">
        <f t="shared" si="13"/>
        <v>4.20655</v>
      </c>
      <c r="Q32" s="156">
        <f t="shared" si="13"/>
        <v>0</v>
      </c>
      <c r="R32" s="156">
        <f t="shared" si="13"/>
        <v>1.60598</v>
      </c>
      <c r="S32" s="156">
        <f t="shared" si="13"/>
        <v>2.10115</v>
      </c>
      <c r="T32" s="156">
        <f t="shared" si="13"/>
        <v>0.49942</v>
      </c>
      <c r="U32" s="156">
        <f t="shared" si="13"/>
        <v>0</v>
      </c>
      <c r="V32" s="156">
        <f t="shared" si="13"/>
        <v>0</v>
      </c>
      <c r="W32" s="156">
        <f t="shared" si="13"/>
        <v>0</v>
      </c>
      <c r="X32" s="156">
        <f t="shared" si="13"/>
        <v>0</v>
      </c>
      <c r="Y32" s="156">
        <f t="shared" si="13"/>
        <v>0.4955916666666666</v>
      </c>
      <c r="Z32" s="156">
        <f t="shared" si="13"/>
        <v>4.20655</v>
      </c>
      <c r="AA32" s="156">
        <f t="shared" si="13"/>
        <v>0</v>
      </c>
      <c r="AB32" s="156">
        <f t="shared" si="13"/>
        <v>0</v>
      </c>
      <c r="AC32" s="156">
        <f t="shared" si="13"/>
        <v>0</v>
      </c>
      <c r="AD32" s="156">
        <f t="shared" si="13"/>
        <v>0</v>
      </c>
      <c r="AE32" s="156">
        <f t="shared" si="13"/>
        <v>0</v>
      </c>
      <c r="AF32" s="156">
        <f t="shared" si="13"/>
        <v>4.20655</v>
      </c>
      <c r="AG32" s="156">
        <f t="shared" si="13"/>
        <v>0</v>
      </c>
      <c r="AH32" s="156">
        <f t="shared" si="13"/>
        <v>0</v>
      </c>
      <c r="AI32" s="156">
        <f t="shared" si="13"/>
        <v>0</v>
      </c>
      <c r="AJ32" s="156">
        <f t="shared" si="13"/>
        <v>4.20655</v>
      </c>
      <c r="AK32" s="285"/>
      <c r="AL32" s="282"/>
      <c r="AM32" s="282"/>
    </row>
    <row r="33" spans="1:39" s="226" customFormat="1" ht="29.25" customHeight="1">
      <c r="A33" s="224" t="str">
        <f>форма_1!A35</f>
        <v>2.3.4.1.</v>
      </c>
      <c r="B33" s="225" t="str">
        <f>форма_1!B35</f>
        <v>Модернизация системы электроснабжения о. Итуруп</v>
      </c>
      <c r="C33" s="149" t="str">
        <f>форма_1!C35</f>
        <v>K_3IKR_MES</v>
      </c>
      <c r="D33" s="246" t="str">
        <f>форма_1!D35</f>
        <v>НД</v>
      </c>
      <c r="E33" s="247">
        <f>форма_1!E35</f>
        <v>2021</v>
      </c>
      <c r="F33" s="247">
        <f>форма_1!F35</f>
        <v>0</v>
      </c>
      <c r="G33" s="247">
        <f>форма_1!G35</f>
        <v>2021</v>
      </c>
      <c r="H33" s="123">
        <v>0</v>
      </c>
      <c r="I33" s="123">
        <f>форма_1!K35/6*5</f>
        <v>0.4955916666666666</v>
      </c>
      <c r="J33" s="123">
        <f>форма_1!O35/6*5</f>
        <v>0</v>
      </c>
      <c r="K33" s="123">
        <f>SUM(L33:O33)</f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f>SUM(Q33:T33)</f>
        <v>4.20655</v>
      </c>
      <c r="Q33" s="123">
        <v>0</v>
      </c>
      <c r="R33" s="123">
        <v>1.60598</v>
      </c>
      <c r="S33" s="123">
        <v>2.10115</v>
      </c>
      <c r="T33" s="123">
        <v>0.49942</v>
      </c>
      <c r="U33" s="123">
        <v>0</v>
      </c>
      <c r="V33" s="123">
        <v>0</v>
      </c>
      <c r="W33" s="123">
        <v>0</v>
      </c>
      <c r="X33" s="123">
        <v>0</v>
      </c>
      <c r="Y33" s="123">
        <f>форма_1!K35/6*5</f>
        <v>0.4955916666666666</v>
      </c>
      <c r="Z33" s="123">
        <f>форма_1!L35/6*5</f>
        <v>4.20655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f>Z33</f>
        <v>4.20655</v>
      </c>
      <c r="AG33" s="123">
        <v>0</v>
      </c>
      <c r="AH33" s="123">
        <v>0</v>
      </c>
      <c r="AI33" s="123">
        <f>H33</f>
        <v>0</v>
      </c>
      <c r="AJ33" s="123">
        <f>AF33</f>
        <v>4.20655</v>
      </c>
      <c r="AK33" s="286"/>
      <c r="AL33" s="284"/>
      <c r="AM33" s="284"/>
    </row>
    <row r="34" spans="1:39" s="231" customFormat="1" ht="29.25" customHeight="1">
      <c r="A34" s="229" t="str">
        <f>форма_1!A36</f>
        <v>2.3.5.</v>
      </c>
      <c r="B34" s="230" t="str">
        <f>форма_1!B36</f>
        <v>Новое строительство, всего, в том числе:</v>
      </c>
      <c r="C34" s="242" t="str">
        <f>форма_1!C36</f>
        <v>Г</v>
      </c>
      <c r="D34" s="223" t="s">
        <v>476</v>
      </c>
      <c r="E34" s="155" t="str">
        <f>форма_1!E36</f>
        <v>НД</v>
      </c>
      <c r="F34" s="155" t="str">
        <f>форма_1!F36</f>
        <v>НД</v>
      </c>
      <c r="G34" s="155" t="str">
        <f>форма_1!G36</f>
        <v>НД</v>
      </c>
      <c r="H34" s="257">
        <f>H35</f>
        <v>0</v>
      </c>
      <c r="I34" s="257">
        <f aca="true" t="shared" si="14" ref="I34:AJ34">I35</f>
        <v>4.825333333333333</v>
      </c>
      <c r="J34" s="257">
        <f t="shared" si="14"/>
        <v>0</v>
      </c>
      <c r="K34" s="257">
        <f t="shared" si="14"/>
        <v>0</v>
      </c>
      <c r="L34" s="257">
        <f t="shared" si="14"/>
        <v>0</v>
      </c>
      <c r="M34" s="257">
        <f t="shared" si="14"/>
        <v>0</v>
      </c>
      <c r="N34" s="257">
        <f t="shared" si="14"/>
        <v>0</v>
      </c>
      <c r="O34" s="257">
        <f t="shared" si="14"/>
        <v>0</v>
      </c>
      <c r="P34" s="257">
        <f t="shared" si="14"/>
        <v>27.07958</v>
      </c>
      <c r="Q34" s="257">
        <f t="shared" si="14"/>
        <v>4.05288</v>
      </c>
      <c r="R34" s="257">
        <f t="shared" si="14"/>
        <v>5.15414</v>
      </c>
      <c r="S34" s="257">
        <f t="shared" si="14"/>
        <v>17.87256</v>
      </c>
      <c r="T34" s="257">
        <f t="shared" si="14"/>
        <v>0</v>
      </c>
      <c r="U34" s="257">
        <f t="shared" si="14"/>
        <v>0</v>
      </c>
      <c r="V34" s="257">
        <f t="shared" si="14"/>
        <v>0</v>
      </c>
      <c r="W34" s="257">
        <f t="shared" si="14"/>
        <v>0</v>
      </c>
      <c r="X34" s="257">
        <f t="shared" si="14"/>
        <v>0</v>
      </c>
      <c r="Y34" s="257">
        <f t="shared" si="14"/>
        <v>4.825333333333333</v>
      </c>
      <c r="Z34" s="257">
        <f t="shared" si="14"/>
        <v>27.079583333333336</v>
      </c>
      <c r="AA34" s="257">
        <f t="shared" si="14"/>
        <v>0</v>
      </c>
      <c r="AB34" s="257">
        <f t="shared" si="14"/>
        <v>0</v>
      </c>
      <c r="AC34" s="257">
        <f t="shared" si="14"/>
        <v>0</v>
      </c>
      <c r="AD34" s="257">
        <f t="shared" si="14"/>
        <v>0</v>
      </c>
      <c r="AE34" s="257">
        <f t="shared" si="14"/>
        <v>0</v>
      </c>
      <c r="AF34" s="257">
        <f t="shared" si="14"/>
        <v>27.07958</v>
      </c>
      <c r="AG34" s="257">
        <f t="shared" si="14"/>
        <v>0</v>
      </c>
      <c r="AH34" s="257">
        <f t="shared" si="14"/>
        <v>0</v>
      </c>
      <c r="AI34" s="257">
        <f t="shared" si="14"/>
        <v>0</v>
      </c>
      <c r="AJ34" s="257">
        <f t="shared" si="14"/>
        <v>27.07958</v>
      </c>
      <c r="AK34" s="156"/>
      <c r="AL34" s="283"/>
      <c r="AM34" s="282"/>
    </row>
    <row r="35" spans="1:39" s="226" customFormat="1" ht="39.75" customHeight="1">
      <c r="A35" s="229" t="str">
        <f>форма_1!A37</f>
        <v>2.3.5.1.</v>
      </c>
      <c r="B35" s="230" t="str">
        <f>форма_1!B37</f>
        <v>Новое строительство объектов по производству электрической энергии, всего, в том числе:</v>
      </c>
      <c r="C35" s="242" t="str">
        <f>форма_1!C37</f>
        <v>Г</v>
      </c>
      <c r="D35" s="223" t="str">
        <f>форма_1!D37</f>
        <v>НД</v>
      </c>
      <c r="E35" s="155" t="str">
        <f>форма_1!E37</f>
        <v>НД</v>
      </c>
      <c r="F35" s="155" t="str">
        <f>форма_1!F37</f>
        <v>НД</v>
      </c>
      <c r="G35" s="155" t="str">
        <f>форма_1!G37</f>
        <v>НД</v>
      </c>
      <c r="H35" s="227">
        <f>H36</f>
        <v>0</v>
      </c>
      <c r="I35" s="156">
        <f>I36</f>
        <v>4.825333333333333</v>
      </c>
      <c r="J35" s="156">
        <f aca="true" t="shared" si="15" ref="J35:AJ35">J36</f>
        <v>0</v>
      </c>
      <c r="K35" s="156">
        <f t="shared" si="15"/>
        <v>0</v>
      </c>
      <c r="L35" s="156">
        <f t="shared" si="15"/>
        <v>0</v>
      </c>
      <c r="M35" s="156">
        <f t="shared" si="15"/>
        <v>0</v>
      </c>
      <c r="N35" s="156">
        <f t="shared" si="15"/>
        <v>0</v>
      </c>
      <c r="O35" s="156">
        <f t="shared" si="15"/>
        <v>0</v>
      </c>
      <c r="P35" s="156">
        <f t="shared" si="15"/>
        <v>27.07958</v>
      </c>
      <c r="Q35" s="156">
        <f t="shared" si="15"/>
        <v>4.05288</v>
      </c>
      <c r="R35" s="156">
        <f t="shared" si="15"/>
        <v>5.15414</v>
      </c>
      <c r="S35" s="156">
        <f t="shared" si="15"/>
        <v>17.87256</v>
      </c>
      <c r="T35" s="156">
        <f t="shared" si="15"/>
        <v>0</v>
      </c>
      <c r="U35" s="156">
        <f t="shared" si="15"/>
        <v>0</v>
      </c>
      <c r="V35" s="156">
        <f t="shared" si="15"/>
        <v>0</v>
      </c>
      <c r="W35" s="156">
        <f t="shared" si="15"/>
        <v>0</v>
      </c>
      <c r="X35" s="156">
        <f t="shared" si="15"/>
        <v>0</v>
      </c>
      <c r="Y35" s="156">
        <f t="shared" si="15"/>
        <v>4.825333333333333</v>
      </c>
      <c r="Z35" s="156">
        <f t="shared" si="15"/>
        <v>27.079583333333336</v>
      </c>
      <c r="AA35" s="156">
        <f t="shared" si="15"/>
        <v>0</v>
      </c>
      <c r="AB35" s="156">
        <f t="shared" si="15"/>
        <v>0</v>
      </c>
      <c r="AC35" s="156">
        <f t="shared" si="15"/>
        <v>0</v>
      </c>
      <c r="AD35" s="156">
        <f t="shared" si="15"/>
        <v>0</v>
      </c>
      <c r="AE35" s="156">
        <f t="shared" si="15"/>
        <v>0</v>
      </c>
      <c r="AF35" s="156">
        <f t="shared" si="15"/>
        <v>27.07958</v>
      </c>
      <c r="AG35" s="156">
        <f t="shared" si="15"/>
        <v>0</v>
      </c>
      <c r="AH35" s="156">
        <f t="shared" si="15"/>
        <v>0</v>
      </c>
      <c r="AI35" s="156">
        <f t="shared" si="15"/>
        <v>0</v>
      </c>
      <c r="AJ35" s="156">
        <f t="shared" si="15"/>
        <v>27.07958</v>
      </c>
      <c r="AK35" s="156"/>
      <c r="AL35" s="284"/>
      <c r="AM35" s="284"/>
    </row>
    <row r="36" spans="1:37" s="226" customFormat="1" ht="56.25" customHeight="1">
      <c r="A36" s="224" t="str">
        <f>форма_1!A38</f>
        <v>2.3.5.1.</v>
      </c>
      <c r="B36" s="225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6" s="149" t="str">
        <f>форма_1!C38</f>
        <v>K_6IR_SES</v>
      </c>
      <c r="D36" s="246" t="str">
        <f>форма_1!D38</f>
        <v>НД</v>
      </c>
      <c r="E36" s="247" t="str">
        <f>форма_1!E38</f>
        <v>2020</v>
      </c>
      <c r="F36" s="247" t="str">
        <f>форма_1!F38</f>
        <v>0</v>
      </c>
      <c r="G36" s="246" t="str">
        <f>форма_1!G38</f>
        <v>2021</v>
      </c>
      <c r="H36" s="227">
        <f>форма_1!I38/6*5</f>
        <v>0</v>
      </c>
      <c r="I36" s="227">
        <f>форма_1!K38/6*5</f>
        <v>4.825333333333333</v>
      </c>
      <c r="J36" s="123">
        <f>форма_1!O38/6*5</f>
        <v>0</v>
      </c>
      <c r="K36" s="227">
        <v>0</v>
      </c>
      <c r="L36" s="227">
        <v>0</v>
      </c>
      <c r="M36" s="227">
        <v>0</v>
      </c>
      <c r="N36" s="227">
        <v>0</v>
      </c>
      <c r="O36" s="227">
        <v>0</v>
      </c>
      <c r="P36" s="227">
        <f>SUM(Q36:T36)</f>
        <v>27.07958</v>
      </c>
      <c r="Q36" s="227">
        <v>4.05288</v>
      </c>
      <c r="R36" s="227">
        <v>5.15414</v>
      </c>
      <c r="S36" s="227">
        <v>17.87256</v>
      </c>
      <c r="T36" s="227">
        <v>0</v>
      </c>
      <c r="U36" s="227">
        <v>0</v>
      </c>
      <c r="V36" s="227">
        <v>0</v>
      </c>
      <c r="W36" s="227">
        <v>0</v>
      </c>
      <c r="X36" s="227">
        <v>0</v>
      </c>
      <c r="Y36" s="227">
        <f>I36</f>
        <v>4.825333333333333</v>
      </c>
      <c r="Z36" s="227">
        <f>форма_1!L38/6*5</f>
        <v>27.079583333333336</v>
      </c>
      <c r="AA36" s="227">
        <v>0</v>
      </c>
      <c r="AB36" s="227">
        <v>0</v>
      </c>
      <c r="AC36" s="227">
        <v>0</v>
      </c>
      <c r="AD36" s="227">
        <v>0</v>
      </c>
      <c r="AE36" s="227">
        <v>0</v>
      </c>
      <c r="AF36" s="227">
        <f>P36</f>
        <v>27.07958</v>
      </c>
      <c r="AG36" s="227">
        <v>0</v>
      </c>
      <c r="AH36" s="227">
        <v>0</v>
      </c>
      <c r="AI36" s="227">
        <f>H36</f>
        <v>0</v>
      </c>
      <c r="AJ36" s="227">
        <f>AF36+AH36</f>
        <v>27.07958</v>
      </c>
      <c r="AK36" s="227"/>
    </row>
    <row r="39" ht="21.75" customHeight="1">
      <c r="B39" s="105"/>
    </row>
    <row r="40" ht="21.75" customHeight="1">
      <c r="B40" s="105"/>
    </row>
    <row r="41" ht="21.75" customHeight="1">
      <c r="B41" s="105"/>
    </row>
    <row r="42" ht="21.75" customHeight="1">
      <c r="B42" s="105"/>
    </row>
    <row r="43" ht="21.75" customHeight="1">
      <c r="B43" s="105"/>
    </row>
    <row r="44" spans="2:3" ht="21.75" customHeight="1">
      <c r="B44" s="105">
        <v>2408532.71</v>
      </c>
      <c r="C44" s="57" t="s">
        <v>405</v>
      </c>
    </row>
    <row r="47" spans="2:3" ht="21.75" customHeight="1">
      <c r="B47" s="105">
        <f>B40+B42</f>
        <v>0</v>
      </c>
      <c r="C47" s="57" t="s">
        <v>406</v>
      </c>
    </row>
  </sheetData>
  <sheetProtection selectLockedCells="1" selectUnlockedCells="1"/>
  <mergeCells count="29">
    <mergeCell ref="A11:A13"/>
    <mergeCell ref="AK25:AK27"/>
    <mergeCell ref="AK11:AK13"/>
    <mergeCell ref="AC12:AD12"/>
    <mergeCell ref="AI12:AI13"/>
    <mergeCell ref="AJ12:AJ13"/>
    <mergeCell ref="AE12:AF12"/>
    <mergeCell ref="AG12:AH12"/>
    <mergeCell ref="AC11:AJ11"/>
    <mergeCell ref="P12:T12"/>
    <mergeCell ref="A1:AK1"/>
    <mergeCell ref="U3:AA3"/>
    <mergeCell ref="U4:Y4"/>
    <mergeCell ref="V8:AD8"/>
    <mergeCell ref="V9:AD9"/>
    <mergeCell ref="F11:G12"/>
    <mergeCell ref="H11:I12"/>
    <mergeCell ref="U12:V12"/>
    <mergeCell ref="D11:D13"/>
    <mergeCell ref="AA11:AB12"/>
    <mergeCell ref="Y12:Z12"/>
    <mergeCell ref="U11:Z11"/>
    <mergeCell ref="E11:E13"/>
    <mergeCell ref="W12:X12"/>
    <mergeCell ref="B11:B13"/>
    <mergeCell ref="C11:C13"/>
    <mergeCell ref="K11:T11"/>
    <mergeCell ref="K12:O12"/>
    <mergeCell ref="J11:J1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40"/>
  <sheetViews>
    <sheetView zoomScale="120" zoomScaleNormal="120" zoomScalePageLayoutView="0" workbookViewId="0" topLeftCell="A1">
      <selection activeCell="F23" sqref="F23"/>
    </sheetView>
  </sheetViews>
  <sheetFormatPr defaultColWidth="9.00390625" defaultRowHeight="12.75"/>
  <cols>
    <col min="1" max="1" width="9.125" style="57" customWidth="1"/>
    <col min="2" max="2" width="37.75390625" style="57" customWidth="1"/>
    <col min="3" max="6" width="9.125" style="57" customWidth="1"/>
    <col min="7" max="7" width="9.25390625" style="57" customWidth="1"/>
    <col min="8" max="12" width="6.75390625" style="57" customWidth="1"/>
    <col min="13" max="13" width="9.125" style="57" customWidth="1"/>
    <col min="14" max="14" width="8.875" style="57" customWidth="1"/>
    <col min="15" max="19" width="6.75390625" style="57" customWidth="1"/>
    <col min="20" max="20" width="9.125" style="57" customWidth="1"/>
    <col min="21" max="23" width="6.75390625" style="57" customWidth="1"/>
    <col min="24" max="24" width="8.125" style="57" customWidth="1"/>
    <col min="25" max="25" width="8.375" style="57" customWidth="1"/>
    <col min="26" max="26" width="6.75390625" style="57" customWidth="1"/>
    <col min="27" max="27" width="9.125" style="57" customWidth="1"/>
    <col min="28" max="29" width="8.75390625" style="57" customWidth="1"/>
    <col min="30" max="33" width="6.75390625" style="57" customWidth="1"/>
    <col min="34" max="34" width="9.125" style="57" customWidth="1"/>
    <col min="35" max="47" width="6.75390625" style="57" customWidth="1"/>
    <col min="48" max="48" width="10.125" style="57" customWidth="1"/>
    <col min="49" max="61" width="6.75390625" style="57" customWidth="1"/>
    <col min="62" max="62" width="9.125" style="57" customWidth="1"/>
    <col min="63" max="68" width="6.75390625" style="57" customWidth="1"/>
    <col min="69" max="69" width="9.125" style="57" customWidth="1"/>
    <col min="70" max="75" width="6.75390625" style="57" customWidth="1"/>
    <col min="76" max="16384" width="9.125" style="57" customWidth="1"/>
  </cols>
  <sheetData>
    <row r="1" spans="1:76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84"/>
      <c r="V1" s="84"/>
      <c r="W1" s="84"/>
      <c r="X1" s="84"/>
      <c r="Y1" s="84"/>
      <c r="Z1" s="84"/>
      <c r="AA1" s="84"/>
      <c r="AB1" s="84"/>
      <c r="AC1" s="336" t="s">
        <v>59</v>
      </c>
      <c r="AD1" s="336"/>
      <c r="AE1" s="336"/>
      <c r="AF1" s="336"/>
      <c r="AG1" s="336"/>
      <c r="AH1" s="84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</row>
    <row r="2" spans="1:76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</row>
    <row r="3" spans="1:76" ht="12.75">
      <c r="A3" s="325" t="s">
        <v>60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14"/>
      <c r="AI3" s="14"/>
      <c r="AJ3" s="14"/>
      <c r="AK3" s="1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</row>
    <row r="5" spans="1:76" ht="12.75">
      <c r="A5" s="5"/>
      <c r="B5" s="5"/>
      <c r="C5" s="5"/>
      <c r="D5" s="5"/>
      <c r="E5" s="5"/>
      <c r="F5" s="5"/>
      <c r="G5" s="5"/>
      <c r="H5" s="5"/>
      <c r="I5" s="5"/>
      <c r="J5" s="5"/>
      <c r="K5" s="61" t="s">
        <v>2</v>
      </c>
      <c r="L5" s="337" t="str">
        <f>форма_1!M5</f>
        <v>Общество с ограниченной ответственностью "ДальЭнергоИнвест"</v>
      </c>
      <c r="M5" s="337"/>
      <c r="N5" s="337"/>
      <c r="O5" s="337"/>
      <c r="P5" s="337"/>
      <c r="Q5" s="337"/>
      <c r="R5" s="337"/>
      <c r="S5" s="337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76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18"/>
      <c r="L6" s="329" t="s">
        <v>4</v>
      </c>
      <c r="M6" s="329"/>
      <c r="N6" s="329"/>
      <c r="O6" s="329"/>
      <c r="P6" s="329"/>
      <c r="Q6" s="329"/>
      <c r="R6" s="329"/>
      <c r="S6" s="329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</row>
    <row r="7" spans="1:76" ht="26.2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</row>
    <row r="8" spans="1:76" ht="24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1" t="s">
        <v>5</v>
      </c>
      <c r="N8" s="109" t="str">
        <f>форма_1!O8</f>
        <v>2020</v>
      </c>
      <c r="O8" s="5" t="s">
        <v>6</v>
      </c>
      <c r="P8" s="5"/>
      <c r="Q8" s="5"/>
      <c r="R8" s="5"/>
      <c r="S8" s="5"/>
      <c r="T8" s="5"/>
      <c r="U8" s="61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76" ht="24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</row>
    <row r="10" spans="1:76" ht="1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61" t="s">
        <v>7</v>
      </c>
      <c r="M10" s="338" t="str">
        <f>форма_1!N10</f>
        <v>Приказом РЭК Сахалинской области №87 от 29 октября 2019 года</v>
      </c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76" ht="30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329" t="s">
        <v>8</v>
      </c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</row>
    <row r="12" spans="1:76" ht="28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ht="12.75" customHeight="1">
      <c r="A13" s="339" t="s">
        <v>9</v>
      </c>
      <c r="B13" s="339" t="s">
        <v>61</v>
      </c>
      <c r="C13" s="339" t="s">
        <v>11</v>
      </c>
      <c r="D13" s="339" t="s">
        <v>62</v>
      </c>
      <c r="E13" s="339"/>
      <c r="F13" s="340" t="s">
        <v>554</v>
      </c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 t="s">
        <v>63</v>
      </c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 t="s">
        <v>63</v>
      </c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39" t="s">
        <v>64</v>
      </c>
    </row>
    <row r="14" spans="1:76" ht="12.75" customHeight="1">
      <c r="A14" s="339"/>
      <c r="B14" s="339"/>
      <c r="C14" s="339"/>
      <c r="D14" s="339"/>
      <c r="E14" s="339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 t="s">
        <v>66</v>
      </c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1" t="s">
        <v>401</v>
      </c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3"/>
      <c r="AV14" s="341" t="s">
        <v>410</v>
      </c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3"/>
      <c r="BJ14" s="339" t="s">
        <v>67</v>
      </c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</row>
    <row r="15" spans="1:76" ht="34.5" customHeight="1">
      <c r="A15" s="339"/>
      <c r="B15" s="339"/>
      <c r="C15" s="339"/>
      <c r="D15" s="339"/>
      <c r="E15" s="339"/>
      <c r="F15" s="340" t="s">
        <v>480</v>
      </c>
      <c r="G15" s="340"/>
      <c r="H15" s="340"/>
      <c r="I15" s="340"/>
      <c r="J15" s="340"/>
      <c r="K15" s="340"/>
      <c r="L15" s="340"/>
      <c r="M15" s="339" t="s">
        <v>444</v>
      </c>
      <c r="N15" s="339"/>
      <c r="O15" s="339"/>
      <c r="P15" s="339"/>
      <c r="Q15" s="339"/>
      <c r="R15" s="339"/>
      <c r="S15" s="339"/>
      <c r="T15" s="340" t="s">
        <v>480</v>
      </c>
      <c r="U15" s="340"/>
      <c r="V15" s="340"/>
      <c r="W15" s="340"/>
      <c r="X15" s="340"/>
      <c r="Y15" s="340"/>
      <c r="Z15" s="340"/>
      <c r="AA15" s="339" t="s">
        <v>26</v>
      </c>
      <c r="AB15" s="339"/>
      <c r="AC15" s="339"/>
      <c r="AD15" s="339"/>
      <c r="AE15" s="339"/>
      <c r="AF15" s="339"/>
      <c r="AG15" s="339"/>
      <c r="AH15" s="340" t="s">
        <v>480</v>
      </c>
      <c r="AI15" s="340"/>
      <c r="AJ15" s="340"/>
      <c r="AK15" s="340"/>
      <c r="AL15" s="340"/>
      <c r="AM15" s="340"/>
      <c r="AN15" s="340"/>
      <c r="AO15" s="341" t="s">
        <v>26</v>
      </c>
      <c r="AP15" s="342"/>
      <c r="AQ15" s="342"/>
      <c r="AR15" s="342"/>
      <c r="AS15" s="342"/>
      <c r="AT15" s="342"/>
      <c r="AU15" s="343"/>
      <c r="AV15" s="340" t="s">
        <v>480</v>
      </c>
      <c r="AW15" s="340"/>
      <c r="AX15" s="340"/>
      <c r="AY15" s="340"/>
      <c r="AZ15" s="340"/>
      <c r="BA15" s="340"/>
      <c r="BB15" s="340"/>
      <c r="BC15" s="341" t="s">
        <v>26</v>
      </c>
      <c r="BD15" s="342"/>
      <c r="BE15" s="342"/>
      <c r="BF15" s="342"/>
      <c r="BG15" s="342"/>
      <c r="BH15" s="342"/>
      <c r="BI15" s="343"/>
      <c r="BJ15" s="340" t="s">
        <v>21</v>
      </c>
      <c r="BK15" s="340"/>
      <c r="BL15" s="340"/>
      <c r="BM15" s="340"/>
      <c r="BN15" s="340"/>
      <c r="BO15" s="340"/>
      <c r="BP15" s="340"/>
      <c r="BQ15" s="339" t="s">
        <v>26</v>
      </c>
      <c r="BR15" s="339"/>
      <c r="BS15" s="339"/>
      <c r="BT15" s="339"/>
      <c r="BU15" s="339"/>
      <c r="BV15" s="339"/>
      <c r="BW15" s="339"/>
      <c r="BX15" s="339"/>
    </row>
    <row r="16" spans="1:76" ht="26.25" customHeight="1">
      <c r="A16" s="339"/>
      <c r="B16" s="339"/>
      <c r="C16" s="339"/>
      <c r="D16" s="339" t="s">
        <v>23</v>
      </c>
      <c r="E16" s="339" t="s">
        <v>26</v>
      </c>
      <c r="F16" s="95" t="s">
        <v>68</v>
      </c>
      <c r="G16" s="340" t="s">
        <v>69</v>
      </c>
      <c r="H16" s="340"/>
      <c r="I16" s="340"/>
      <c r="J16" s="340"/>
      <c r="K16" s="340"/>
      <c r="L16" s="340"/>
      <c r="M16" s="95" t="s">
        <v>68</v>
      </c>
      <c r="N16" s="340" t="s">
        <v>69</v>
      </c>
      <c r="O16" s="340"/>
      <c r="P16" s="340"/>
      <c r="Q16" s="340"/>
      <c r="R16" s="340"/>
      <c r="S16" s="340"/>
      <c r="T16" s="95" t="s">
        <v>68</v>
      </c>
      <c r="U16" s="340" t="s">
        <v>69</v>
      </c>
      <c r="V16" s="340"/>
      <c r="W16" s="340"/>
      <c r="X16" s="340"/>
      <c r="Y16" s="340"/>
      <c r="Z16" s="340"/>
      <c r="AA16" s="95" t="s">
        <v>68</v>
      </c>
      <c r="AB16" s="340" t="s">
        <v>69</v>
      </c>
      <c r="AC16" s="340"/>
      <c r="AD16" s="340"/>
      <c r="AE16" s="340"/>
      <c r="AF16" s="340"/>
      <c r="AG16" s="340"/>
      <c r="AH16" s="95" t="s">
        <v>68</v>
      </c>
      <c r="AI16" s="340" t="s">
        <v>69</v>
      </c>
      <c r="AJ16" s="340"/>
      <c r="AK16" s="340"/>
      <c r="AL16" s="340"/>
      <c r="AM16" s="340"/>
      <c r="AN16" s="340"/>
      <c r="AO16" s="95" t="s">
        <v>68</v>
      </c>
      <c r="AP16" s="340" t="s">
        <v>69</v>
      </c>
      <c r="AQ16" s="340"/>
      <c r="AR16" s="340"/>
      <c r="AS16" s="340"/>
      <c r="AT16" s="340"/>
      <c r="AU16" s="340"/>
      <c r="AV16" s="95" t="s">
        <v>68</v>
      </c>
      <c r="AW16" s="340" t="s">
        <v>69</v>
      </c>
      <c r="AX16" s="340"/>
      <c r="AY16" s="340"/>
      <c r="AZ16" s="340"/>
      <c r="BA16" s="340"/>
      <c r="BB16" s="340"/>
      <c r="BC16" s="95" t="s">
        <v>68</v>
      </c>
      <c r="BD16" s="340" t="s">
        <v>69</v>
      </c>
      <c r="BE16" s="340"/>
      <c r="BF16" s="340"/>
      <c r="BG16" s="340"/>
      <c r="BH16" s="340"/>
      <c r="BI16" s="340"/>
      <c r="BJ16" s="95" t="s">
        <v>68</v>
      </c>
      <c r="BK16" s="340" t="s">
        <v>69</v>
      </c>
      <c r="BL16" s="340"/>
      <c r="BM16" s="340"/>
      <c r="BN16" s="340"/>
      <c r="BO16" s="340"/>
      <c r="BP16" s="340"/>
      <c r="BQ16" s="95" t="s">
        <v>68</v>
      </c>
      <c r="BR16" s="340" t="s">
        <v>69</v>
      </c>
      <c r="BS16" s="340"/>
      <c r="BT16" s="340"/>
      <c r="BU16" s="340"/>
      <c r="BV16" s="340"/>
      <c r="BW16" s="340"/>
      <c r="BX16" s="339"/>
    </row>
    <row r="17" spans="1:76" ht="35.25">
      <c r="A17" s="339"/>
      <c r="B17" s="339"/>
      <c r="C17" s="339"/>
      <c r="D17" s="339"/>
      <c r="E17" s="339"/>
      <c r="F17" s="96" t="s">
        <v>70</v>
      </c>
      <c r="G17" s="96" t="s">
        <v>70</v>
      </c>
      <c r="H17" s="97" t="s">
        <v>71</v>
      </c>
      <c r="I17" s="97" t="s">
        <v>72</v>
      </c>
      <c r="J17" s="97" t="s">
        <v>73</v>
      </c>
      <c r="K17" s="97" t="s">
        <v>74</v>
      </c>
      <c r="L17" s="97" t="s">
        <v>75</v>
      </c>
      <c r="M17" s="96" t="s">
        <v>70</v>
      </c>
      <c r="N17" s="96" t="s">
        <v>70</v>
      </c>
      <c r="O17" s="97" t="s">
        <v>71</v>
      </c>
      <c r="P17" s="97" t="s">
        <v>72</v>
      </c>
      <c r="Q17" s="97" t="s">
        <v>73</v>
      </c>
      <c r="R17" s="97" t="s">
        <v>74</v>
      </c>
      <c r="S17" s="97" t="s">
        <v>75</v>
      </c>
      <c r="T17" s="96" t="s">
        <v>70</v>
      </c>
      <c r="U17" s="96" t="s">
        <v>70</v>
      </c>
      <c r="V17" s="97" t="s">
        <v>71</v>
      </c>
      <c r="W17" s="97" t="s">
        <v>72</v>
      </c>
      <c r="X17" s="97" t="s">
        <v>73</v>
      </c>
      <c r="Y17" s="97" t="s">
        <v>74</v>
      </c>
      <c r="Z17" s="97" t="s">
        <v>75</v>
      </c>
      <c r="AA17" s="96" t="s">
        <v>70</v>
      </c>
      <c r="AB17" s="96" t="s">
        <v>70</v>
      </c>
      <c r="AC17" s="97" t="s">
        <v>71</v>
      </c>
      <c r="AD17" s="97" t="s">
        <v>72</v>
      </c>
      <c r="AE17" s="97" t="s">
        <v>73</v>
      </c>
      <c r="AF17" s="97" t="s">
        <v>74</v>
      </c>
      <c r="AG17" s="97" t="s">
        <v>75</v>
      </c>
      <c r="AH17" s="96" t="s">
        <v>76</v>
      </c>
      <c r="AI17" s="96" t="s">
        <v>70</v>
      </c>
      <c r="AJ17" s="97" t="s">
        <v>71</v>
      </c>
      <c r="AK17" s="97" t="s">
        <v>72</v>
      </c>
      <c r="AL17" s="97" t="s">
        <v>73</v>
      </c>
      <c r="AM17" s="97" t="s">
        <v>74</v>
      </c>
      <c r="AN17" s="97" t="s">
        <v>75</v>
      </c>
      <c r="AO17" s="96" t="s">
        <v>76</v>
      </c>
      <c r="AP17" s="96" t="s">
        <v>70</v>
      </c>
      <c r="AQ17" s="97" t="s">
        <v>71</v>
      </c>
      <c r="AR17" s="97" t="s">
        <v>72</v>
      </c>
      <c r="AS17" s="97" t="s">
        <v>73</v>
      </c>
      <c r="AT17" s="97" t="s">
        <v>74</v>
      </c>
      <c r="AU17" s="97" t="s">
        <v>75</v>
      </c>
      <c r="AV17" s="96" t="s">
        <v>76</v>
      </c>
      <c r="AW17" s="96" t="s">
        <v>70</v>
      </c>
      <c r="AX17" s="97" t="s">
        <v>71</v>
      </c>
      <c r="AY17" s="97" t="s">
        <v>72</v>
      </c>
      <c r="AZ17" s="97" t="s">
        <v>73</v>
      </c>
      <c r="BA17" s="97" t="s">
        <v>74</v>
      </c>
      <c r="BB17" s="97" t="s">
        <v>75</v>
      </c>
      <c r="BC17" s="96" t="s">
        <v>76</v>
      </c>
      <c r="BD17" s="96" t="s">
        <v>70</v>
      </c>
      <c r="BE17" s="97" t="s">
        <v>71</v>
      </c>
      <c r="BF17" s="97" t="s">
        <v>72</v>
      </c>
      <c r="BG17" s="97" t="s">
        <v>73</v>
      </c>
      <c r="BH17" s="97" t="s">
        <v>74</v>
      </c>
      <c r="BI17" s="97" t="s">
        <v>75</v>
      </c>
      <c r="BJ17" s="96" t="s">
        <v>76</v>
      </c>
      <c r="BK17" s="96" t="s">
        <v>70</v>
      </c>
      <c r="BL17" s="97" t="s">
        <v>71</v>
      </c>
      <c r="BM17" s="97" t="s">
        <v>72</v>
      </c>
      <c r="BN17" s="97" t="s">
        <v>73</v>
      </c>
      <c r="BO17" s="97" t="s">
        <v>74</v>
      </c>
      <c r="BP17" s="97" t="s">
        <v>75</v>
      </c>
      <c r="BQ17" s="96" t="s">
        <v>76</v>
      </c>
      <c r="BR17" s="96" t="s">
        <v>70</v>
      </c>
      <c r="BS17" s="97" t="s">
        <v>71</v>
      </c>
      <c r="BT17" s="97" t="s">
        <v>72</v>
      </c>
      <c r="BU17" s="97" t="s">
        <v>73</v>
      </c>
      <c r="BV17" s="97" t="s">
        <v>74</v>
      </c>
      <c r="BW17" s="97" t="s">
        <v>75</v>
      </c>
      <c r="BX17" s="339"/>
    </row>
    <row r="18" spans="1:83" ht="12.75">
      <c r="A18" s="94">
        <v>1</v>
      </c>
      <c r="B18" s="94">
        <v>2</v>
      </c>
      <c r="C18" s="94">
        <v>3</v>
      </c>
      <c r="D18" s="94">
        <v>4</v>
      </c>
      <c r="E18" s="94">
        <v>5</v>
      </c>
      <c r="F18" s="89" t="s">
        <v>77</v>
      </c>
      <c r="G18" s="89" t="s">
        <v>78</v>
      </c>
      <c r="H18" s="89" t="s">
        <v>79</v>
      </c>
      <c r="I18" s="89" t="s">
        <v>80</v>
      </c>
      <c r="J18" s="89" t="s">
        <v>81</v>
      </c>
      <c r="K18" s="89" t="s">
        <v>82</v>
      </c>
      <c r="L18" s="89" t="s">
        <v>83</v>
      </c>
      <c r="M18" s="89" t="s">
        <v>84</v>
      </c>
      <c r="N18" s="89" t="s">
        <v>85</v>
      </c>
      <c r="O18" s="89" t="s">
        <v>86</v>
      </c>
      <c r="P18" s="89" t="s">
        <v>87</v>
      </c>
      <c r="Q18" s="89" t="s">
        <v>88</v>
      </c>
      <c r="R18" s="89" t="s">
        <v>89</v>
      </c>
      <c r="S18" s="89" t="s">
        <v>90</v>
      </c>
      <c r="T18" s="89" t="s">
        <v>91</v>
      </c>
      <c r="U18" s="89" t="s">
        <v>92</v>
      </c>
      <c r="V18" s="89" t="s">
        <v>93</v>
      </c>
      <c r="W18" s="89" t="s">
        <v>94</v>
      </c>
      <c r="X18" s="89" t="s">
        <v>95</v>
      </c>
      <c r="Y18" s="89" t="s">
        <v>96</v>
      </c>
      <c r="Z18" s="89" t="s">
        <v>97</v>
      </c>
      <c r="AA18" s="89" t="s">
        <v>98</v>
      </c>
      <c r="AB18" s="89" t="s">
        <v>99</v>
      </c>
      <c r="AC18" s="89" t="s">
        <v>100</v>
      </c>
      <c r="AD18" s="89" t="s">
        <v>101</v>
      </c>
      <c r="AE18" s="89" t="s">
        <v>102</v>
      </c>
      <c r="AF18" s="89" t="s">
        <v>103</v>
      </c>
      <c r="AG18" s="89" t="s">
        <v>104</v>
      </c>
      <c r="AH18" s="89" t="s">
        <v>483</v>
      </c>
      <c r="AI18" s="89" t="s">
        <v>484</v>
      </c>
      <c r="AJ18" s="89" t="s">
        <v>485</v>
      </c>
      <c r="AK18" s="89" t="s">
        <v>486</v>
      </c>
      <c r="AL18" s="89" t="s">
        <v>487</v>
      </c>
      <c r="AM18" s="89" t="s">
        <v>488</v>
      </c>
      <c r="AN18" s="89" t="s">
        <v>489</v>
      </c>
      <c r="AO18" s="89" t="s">
        <v>490</v>
      </c>
      <c r="AP18" s="89" t="s">
        <v>491</v>
      </c>
      <c r="AQ18" s="89" t="s">
        <v>492</v>
      </c>
      <c r="AR18" s="89" t="s">
        <v>493</v>
      </c>
      <c r="AS18" s="89" t="s">
        <v>494</v>
      </c>
      <c r="AT18" s="89" t="s">
        <v>495</v>
      </c>
      <c r="AU18" s="89" t="s">
        <v>496</v>
      </c>
      <c r="AV18" s="89" t="s">
        <v>497</v>
      </c>
      <c r="AW18" s="89" t="s">
        <v>498</v>
      </c>
      <c r="AX18" s="89" t="s">
        <v>499</v>
      </c>
      <c r="AY18" s="89" t="s">
        <v>500</v>
      </c>
      <c r="AZ18" s="89" t="s">
        <v>501</v>
      </c>
      <c r="BA18" s="89" t="s">
        <v>502</v>
      </c>
      <c r="BB18" s="89" t="s">
        <v>503</v>
      </c>
      <c r="BC18" s="89" t="s">
        <v>504</v>
      </c>
      <c r="BD18" s="89" t="s">
        <v>505</v>
      </c>
      <c r="BE18" s="89" t="s">
        <v>506</v>
      </c>
      <c r="BF18" s="89" t="s">
        <v>507</v>
      </c>
      <c r="BG18" s="89" t="s">
        <v>508</v>
      </c>
      <c r="BH18" s="89" t="s">
        <v>509</v>
      </c>
      <c r="BI18" s="89" t="s">
        <v>510</v>
      </c>
      <c r="BJ18" s="89" t="s">
        <v>511</v>
      </c>
      <c r="BK18" s="89" t="s">
        <v>512</v>
      </c>
      <c r="BL18" s="89" t="s">
        <v>513</v>
      </c>
      <c r="BM18" s="89" t="s">
        <v>514</v>
      </c>
      <c r="BN18" s="89" t="s">
        <v>515</v>
      </c>
      <c r="BO18" s="89" t="s">
        <v>516</v>
      </c>
      <c r="BP18" s="89" t="s">
        <v>517</v>
      </c>
      <c r="BQ18" s="89" t="s">
        <v>518</v>
      </c>
      <c r="BR18" s="89" t="s">
        <v>519</v>
      </c>
      <c r="BS18" s="89" t="s">
        <v>520</v>
      </c>
      <c r="BT18" s="89" t="s">
        <v>521</v>
      </c>
      <c r="BU18" s="89" t="s">
        <v>522</v>
      </c>
      <c r="BV18" s="89" t="s">
        <v>523</v>
      </c>
      <c r="BW18" s="89" t="s">
        <v>524</v>
      </c>
      <c r="BX18" s="89" t="s">
        <v>518</v>
      </c>
      <c r="BY18" s="239"/>
      <c r="BZ18" s="239"/>
      <c r="CA18" s="239"/>
      <c r="CB18" s="239"/>
      <c r="CC18" s="239"/>
      <c r="CD18" s="239"/>
      <c r="CE18" s="239"/>
    </row>
    <row r="19" spans="1:76" ht="26.25" customHeight="1">
      <c r="A19" s="92">
        <f>форма_1!A17</f>
        <v>0</v>
      </c>
      <c r="B19" s="98" t="str">
        <f>форма_1!B17</f>
        <v>ВСЕГО по инвестиционной программе ООО "ДальЭнергоИнвест"</v>
      </c>
      <c r="C19" s="159" t="str">
        <f>форма_1!C17</f>
        <v>Г</v>
      </c>
      <c r="D19" s="99">
        <f>SUM(D23,D31)</f>
        <v>907.540653</v>
      </c>
      <c r="E19" s="99">
        <f aca="true" t="shared" si="0" ref="E19:BI19">SUM(E23,E31)</f>
        <v>796.9695869999999</v>
      </c>
      <c r="F19" s="99">
        <f t="shared" si="0"/>
        <v>314.33799999999997</v>
      </c>
      <c r="G19" s="99">
        <f t="shared" si="0"/>
        <v>0</v>
      </c>
      <c r="H19" s="99">
        <f t="shared" si="0"/>
        <v>3.2</v>
      </c>
      <c r="I19" s="99">
        <f t="shared" si="0"/>
        <v>2.2</v>
      </c>
      <c r="J19" s="99">
        <f t="shared" si="0"/>
        <v>0</v>
      </c>
      <c r="K19" s="99">
        <f t="shared" si="0"/>
        <v>0</v>
      </c>
      <c r="L19" s="99">
        <f t="shared" si="0"/>
        <v>0</v>
      </c>
      <c r="M19" s="99">
        <f t="shared" si="0"/>
        <v>0</v>
      </c>
      <c r="N19" s="99">
        <f t="shared" si="0"/>
        <v>314.338</v>
      </c>
      <c r="O19" s="99">
        <f t="shared" si="0"/>
        <v>3.2</v>
      </c>
      <c r="P19" s="99">
        <f t="shared" si="0"/>
        <v>2.2</v>
      </c>
      <c r="Q19" s="99">
        <f t="shared" si="0"/>
        <v>0</v>
      </c>
      <c r="R19" s="99">
        <f t="shared" si="0"/>
        <v>0</v>
      </c>
      <c r="S19" s="99">
        <f t="shared" si="0"/>
        <v>0</v>
      </c>
      <c r="T19" s="99">
        <f t="shared" si="0"/>
        <v>593.20265</v>
      </c>
      <c r="U19" s="99">
        <f t="shared" si="0"/>
        <v>0</v>
      </c>
      <c r="V19" s="99">
        <f t="shared" si="0"/>
        <v>7.2</v>
      </c>
      <c r="W19" s="99">
        <f t="shared" si="0"/>
        <v>0</v>
      </c>
      <c r="X19" s="99">
        <f t="shared" si="0"/>
        <v>0</v>
      </c>
      <c r="Y19" s="99">
        <f t="shared" si="0"/>
        <v>1.26</v>
      </c>
      <c r="Z19" s="99">
        <f t="shared" si="0"/>
        <v>0</v>
      </c>
      <c r="AA19" s="99">
        <f t="shared" si="0"/>
        <v>0</v>
      </c>
      <c r="AB19" s="99" t="e">
        <f t="shared" si="0"/>
        <v>#REF!</v>
      </c>
      <c r="AC19" s="99" t="e">
        <f t="shared" si="0"/>
        <v>#REF!</v>
      </c>
      <c r="AD19" s="99">
        <f t="shared" si="0"/>
        <v>0</v>
      </c>
      <c r="AE19" s="99">
        <f t="shared" si="0"/>
        <v>0</v>
      </c>
      <c r="AF19" s="99">
        <f t="shared" si="0"/>
        <v>1.26</v>
      </c>
      <c r="AG19" s="99">
        <f t="shared" si="0"/>
        <v>0</v>
      </c>
      <c r="AH19" s="99">
        <f t="shared" si="0"/>
        <v>0</v>
      </c>
      <c r="AI19" s="99">
        <f t="shared" si="0"/>
        <v>0</v>
      </c>
      <c r="AJ19" s="99">
        <f t="shared" si="0"/>
        <v>0</v>
      </c>
      <c r="AK19" s="99">
        <f t="shared" si="0"/>
        <v>0</v>
      </c>
      <c r="AL19" s="99">
        <f t="shared" si="0"/>
        <v>0</v>
      </c>
      <c r="AM19" s="99">
        <f t="shared" si="0"/>
        <v>0</v>
      </c>
      <c r="AN19" s="99">
        <f t="shared" si="0"/>
        <v>0</v>
      </c>
      <c r="AO19" s="99">
        <f t="shared" si="0"/>
        <v>0</v>
      </c>
      <c r="AP19" s="99">
        <f t="shared" si="0"/>
        <v>767.719668</v>
      </c>
      <c r="AQ19" s="99">
        <f t="shared" si="0"/>
        <v>0</v>
      </c>
      <c r="AR19" s="99">
        <f t="shared" si="0"/>
        <v>7.2</v>
      </c>
      <c r="AS19" s="99">
        <f t="shared" si="0"/>
        <v>0</v>
      </c>
      <c r="AT19" s="99">
        <f t="shared" si="0"/>
        <v>2.08</v>
      </c>
      <c r="AU19" s="99">
        <f t="shared" si="0"/>
        <v>0</v>
      </c>
      <c r="AV19" s="99">
        <f t="shared" si="0"/>
        <v>0</v>
      </c>
      <c r="AW19" s="99">
        <f t="shared" si="0"/>
        <v>0</v>
      </c>
      <c r="AX19" s="99">
        <f t="shared" si="0"/>
        <v>0</v>
      </c>
      <c r="AY19" s="99">
        <f t="shared" si="0"/>
        <v>0</v>
      </c>
      <c r="AZ19" s="99">
        <f t="shared" si="0"/>
        <v>0</v>
      </c>
      <c r="BA19" s="99">
        <f t="shared" si="0"/>
        <v>0</v>
      </c>
      <c r="BB19" s="99">
        <f t="shared" si="0"/>
        <v>0</v>
      </c>
      <c r="BC19" s="99">
        <f t="shared" si="0"/>
        <v>0</v>
      </c>
      <c r="BD19" s="99">
        <f t="shared" si="0"/>
        <v>27.07958</v>
      </c>
      <c r="BE19" s="99">
        <f t="shared" si="0"/>
        <v>0.25</v>
      </c>
      <c r="BF19" s="99">
        <f t="shared" si="0"/>
        <v>0</v>
      </c>
      <c r="BG19" s="99">
        <f t="shared" si="0"/>
        <v>0</v>
      </c>
      <c r="BH19" s="99">
        <f t="shared" si="0"/>
        <v>0</v>
      </c>
      <c r="BI19" s="99">
        <f t="shared" si="0"/>
        <v>0</v>
      </c>
      <c r="BJ19" s="99">
        <f aca="true" t="shared" si="1" ref="BJ19:BW19">SUM(BJ23,BJ31)</f>
        <v>907.5406499999999</v>
      </c>
      <c r="BK19" s="99">
        <f t="shared" si="1"/>
        <v>0</v>
      </c>
      <c r="BL19" s="99">
        <f t="shared" si="1"/>
        <v>10.4</v>
      </c>
      <c r="BM19" s="99">
        <f t="shared" si="1"/>
        <v>2.2</v>
      </c>
      <c r="BN19" s="99">
        <f t="shared" si="1"/>
        <v>0</v>
      </c>
      <c r="BO19" s="99">
        <f t="shared" si="1"/>
        <v>1.26</v>
      </c>
      <c r="BP19" s="99">
        <f t="shared" si="1"/>
        <v>0</v>
      </c>
      <c r="BQ19" s="99">
        <f t="shared" si="1"/>
        <v>0</v>
      </c>
      <c r="BR19" s="99">
        <f t="shared" si="1"/>
        <v>796.9695869999999</v>
      </c>
      <c r="BS19" s="99">
        <f t="shared" si="1"/>
        <v>7.45</v>
      </c>
      <c r="BT19" s="99">
        <f t="shared" si="1"/>
        <v>0</v>
      </c>
      <c r="BU19" s="99">
        <f t="shared" si="1"/>
        <v>0</v>
      </c>
      <c r="BV19" s="99">
        <f t="shared" si="1"/>
        <v>3.34</v>
      </c>
      <c r="BW19" s="99">
        <f t="shared" si="1"/>
        <v>0</v>
      </c>
      <c r="BX19" s="99"/>
    </row>
    <row r="20" spans="1:76" ht="12.75">
      <c r="A20" s="92" t="str">
        <f>форма_1!A18</f>
        <v>0.2.</v>
      </c>
      <c r="B20" s="98" t="str">
        <f>форма_1!B18</f>
        <v>Реконструкция, всего</v>
      </c>
      <c r="C20" s="159" t="str">
        <f>форма_1!C18</f>
        <v>Г</v>
      </c>
      <c r="D20" s="99">
        <f>SUM(D24,D32)</f>
        <v>0</v>
      </c>
      <c r="E20" s="99">
        <f aca="true" t="shared" si="2" ref="E20:AI20">SUM(E24,E32)</f>
        <v>0</v>
      </c>
      <c r="F20" s="99">
        <f t="shared" si="2"/>
        <v>0</v>
      </c>
      <c r="G20" s="99">
        <f t="shared" si="2"/>
        <v>0</v>
      </c>
      <c r="H20" s="99">
        <f t="shared" si="2"/>
        <v>0</v>
      </c>
      <c r="I20" s="99">
        <f t="shared" si="2"/>
        <v>0</v>
      </c>
      <c r="J20" s="99">
        <f t="shared" si="2"/>
        <v>0</v>
      </c>
      <c r="K20" s="99">
        <f t="shared" si="2"/>
        <v>0</v>
      </c>
      <c r="L20" s="99">
        <f t="shared" si="2"/>
        <v>0</v>
      </c>
      <c r="M20" s="99">
        <f t="shared" si="2"/>
        <v>0</v>
      </c>
      <c r="N20" s="99">
        <f t="shared" si="2"/>
        <v>0</v>
      </c>
      <c r="O20" s="99">
        <f t="shared" si="2"/>
        <v>0</v>
      </c>
      <c r="P20" s="99">
        <f t="shared" si="2"/>
        <v>0</v>
      </c>
      <c r="Q20" s="99">
        <f t="shared" si="2"/>
        <v>0</v>
      </c>
      <c r="R20" s="99">
        <f t="shared" si="2"/>
        <v>0</v>
      </c>
      <c r="S20" s="99">
        <f t="shared" si="2"/>
        <v>0</v>
      </c>
      <c r="T20" s="99">
        <f t="shared" si="2"/>
        <v>0</v>
      </c>
      <c r="U20" s="99">
        <f t="shared" si="2"/>
        <v>0</v>
      </c>
      <c r="V20" s="99">
        <f t="shared" si="2"/>
        <v>0</v>
      </c>
      <c r="W20" s="99">
        <f t="shared" si="2"/>
        <v>0</v>
      </c>
      <c r="X20" s="99">
        <f t="shared" si="2"/>
        <v>0</v>
      </c>
      <c r="Y20" s="99">
        <f t="shared" si="2"/>
        <v>0</v>
      </c>
      <c r="Z20" s="99">
        <f t="shared" si="2"/>
        <v>0</v>
      </c>
      <c r="AA20" s="99">
        <f t="shared" si="2"/>
        <v>0</v>
      </c>
      <c r="AB20" s="99" t="e">
        <f t="shared" si="2"/>
        <v>#REF!</v>
      </c>
      <c r="AC20" s="99" t="e">
        <f t="shared" si="2"/>
        <v>#REF!</v>
      </c>
      <c r="AD20" s="99">
        <f t="shared" si="2"/>
        <v>0</v>
      </c>
      <c r="AE20" s="99">
        <f t="shared" si="2"/>
        <v>0</v>
      </c>
      <c r="AF20" s="99">
        <f t="shared" si="2"/>
        <v>0</v>
      </c>
      <c r="AG20" s="99">
        <f t="shared" si="2"/>
        <v>0</v>
      </c>
      <c r="AH20" s="99">
        <f t="shared" si="2"/>
        <v>0</v>
      </c>
      <c r="AI20" s="99">
        <f t="shared" si="2"/>
        <v>0</v>
      </c>
      <c r="AJ20" s="99">
        <f aca="true" t="shared" si="3" ref="AJ20:BI20">SUM(AJ24,AJ32)</f>
        <v>0</v>
      </c>
      <c r="AK20" s="99">
        <f t="shared" si="3"/>
        <v>0</v>
      </c>
      <c r="AL20" s="99">
        <f t="shared" si="3"/>
        <v>0</v>
      </c>
      <c r="AM20" s="99">
        <f t="shared" si="3"/>
        <v>0</v>
      </c>
      <c r="AN20" s="99">
        <f t="shared" si="3"/>
        <v>0</v>
      </c>
      <c r="AO20" s="99">
        <f t="shared" si="3"/>
        <v>0</v>
      </c>
      <c r="AP20" s="99">
        <f t="shared" si="3"/>
        <v>0</v>
      </c>
      <c r="AQ20" s="99">
        <f t="shared" si="3"/>
        <v>0</v>
      </c>
      <c r="AR20" s="99">
        <f t="shared" si="3"/>
        <v>0</v>
      </c>
      <c r="AS20" s="99">
        <f t="shared" si="3"/>
        <v>0</v>
      </c>
      <c r="AT20" s="99">
        <f t="shared" si="3"/>
        <v>0</v>
      </c>
      <c r="AU20" s="99">
        <f t="shared" si="3"/>
        <v>0</v>
      </c>
      <c r="AV20" s="99">
        <f t="shared" si="3"/>
        <v>0</v>
      </c>
      <c r="AW20" s="99">
        <f t="shared" si="3"/>
        <v>0</v>
      </c>
      <c r="AX20" s="99">
        <f t="shared" si="3"/>
        <v>0</v>
      </c>
      <c r="AY20" s="99">
        <f t="shared" si="3"/>
        <v>0</v>
      </c>
      <c r="AZ20" s="99">
        <f t="shared" si="3"/>
        <v>0</v>
      </c>
      <c r="BA20" s="99">
        <f t="shared" si="3"/>
        <v>0</v>
      </c>
      <c r="BB20" s="99">
        <f t="shared" si="3"/>
        <v>0</v>
      </c>
      <c r="BC20" s="99">
        <f t="shared" si="3"/>
        <v>0</v>
      </c>
      <c r="BD20" s="99">
        <f t="shared" si="3"/>
        <v>0</v>
      </c>
      <c r="BE20" s="99">
        <f t="shared" si="3"/>
        <v>0</v>
      </c>
      <c r="BF20" s="99">
        <f t="shared" si="3"/>
        <v>0</v>
      </c>
      <c r="BG20" s="99">
        <f t="shared" si="3"/>
        <v>0</v>
      </c>
      <c r="BH20" s="99">
        <f t="shared" si="3"/>
        <v>0</v>
      </c>
      <c r="BI20" s="99">
        <f t="shared" si="3"/>
        <v>0</v>
      </c>
      <c r="BJ20" s="99">
        <f aca="true" t="shared" si="4" ref="BJ20:BW20">SUM(BJ24,BJ32)</f>
        <v>0</v>
      </c>
      <c r="BK20" s="99">
        <f t="shared" si="4"/>
        <v>0</v>
      </c>
      <c r="BL20" s="99">
        <f t="shared" si="4"/>
        <v>0</v>
      </c>
      <c r="BM20" s="99">
        <f t="shared" si="4"/>
        <v>0</v>
      </c>
      <c r="BN20" s="99">
        <f t="shared" si="4"/>
        <v>0</v>
      </c>
      <c r="BO20" s="99">
        <f t="shared" si="4"/>
        <v>0</v>
      </c>
      <c r="BP20" s="99">
        <f t="shared" si="4"/>
        <v>0</v>
      </c>
      <c r="BQ20" s="99">
        <f t="shared" si="4"/>
        <v>0</v>
      </c>
      <c r="BR20" s="99">
        <f t="shared" si="4"/>
        <v>0</v>
      </c>
      <c r="BS20" s="99">
        <f t="shared" si="4"/>
        <v>0</v>
      </c>
      <c r="BT20" s="99">
        <f t="shared" si="4"/>
        <v>0</v>
      </c>
      <c r="BU20" s="99">
        <f t="shared" si="4"/>
        <v>0</v>
      </c>
      <c r="BV20" s="99">
        <f t="shared" si="4"/>
        <v>0</v>
      </c>
      <c r="BW20" s="99">
        <f t="shared" si="4"/>
        <v>0</v>
      </c>
      <c r="BX20" s="99"/>
    </row>
    <row r="21" spans="1:76" ht="12.75">
      <c r="A21" s="92" t="str">
        <f>форма_1!A19</f>
        <v>0.3.</v>
      </c>
      <c r="B21" s="98" t="str">
        <f>форма_1!B19</f>
        <v>Модернизация, техническое перевооружение, всего</v>
      </c>
      <c r="C21" s="159" t="str">
        <f>форма_1!C19</f>
        <v>Г</v>
      </c>
      <c r="D21" s="99">
        <f>SUM(D25,D33)</f>
        <v>316.07100299999996</v>
      </c>
      <c r="E21" s="99">
        <f aca="true" t="shared" si="5" ref="E21:BI21">SUM(E25,E33)</f>
        <v>6.376889</v>
      </c>
      <c r="F21" s="99">
        <f t="shared" si="5"/>
        <v>314.33799999999997</v>
      </c>
      <c r="G21" s="99">
        <f t="shared" si="5"/>
        <v>0</v>
      </c>
      <c r="H21" s="99">
        <f t="shared" si="5"/>
        <v>3.2</v>
      </c>
      <c r="I21" s="99">
        <f t="shared" si="5"/>
        <v>2.2</v>
      </c>
      <c r="J21" s="99">
        <f t="shared" si="5"/>
        <v>0</v>
      </c>
      <c r="K21" s="99">
        <f t="shared" si="5"/>
        <v>0</v>
      </c>
      <c r="L21" s="99">
        <f t="shared" si="5"/>
        <v>0</v>
      </c>
      <c r="M21" s="99">
        <f t="shared" si="5"/>
        <v>0</v>
      </c>
      <c r="N21" s="99">
        <f t="shared" si="5"/>
        <v>314.338</v>
      </c>
      <c r="O21" s="99">
        <f t="shared" si="5"/>
        <v>3.2</v>
      </c>
      <c r="P21" s="99">
        <f t="shared" si="5"/>
        <v>2.2</v>
      </c>
      <c r="Q21" s="99">
        <f t="shared" si="5"/>
        <v>0</v>
      </c>
      <c r="R21" s="99">
        <f t="shared" si="5"/>
        <v>0</v>
      </c>
      <c r="S21" s="99">
        <f t="shared" si="5"/>
        <v>0</v>
      </c>
      <c r="T21" s="99">
        <f t="shared" si="5"/>
        <v>1.733</v>
      </c>
      <c r="U21" s="99">
        <f t="shared" si="5"/>
        <v>0</v>
      </c>
      <c r="V21" s="99">
        <f t="shared" si="5"/>
        <v>0</v>
      </c>
      <c r="W21" s="99">
        <f t="shared" si="5"/>
        <v>0</v>
      </c>
      <c r="X21" s="99">
        <f t="shared" si="5"/>
        <v>0</v>
      </c>
      <c r="Y21" s="99">
        <f t="shared" si="5"/>
        <v>1.26</v>
      </c>
      <c r="Z21" s="99">
        <f t="shared" si="5"/>
        <v>0</v>
      </c>
      <c r="AA21" s="99">
        <f t="shared" si="5"/>
        <v>0</v>
      </c>
      <c r="AB21" s="99">
        <f t="shared" si="5"/>
        <v>2.1703390000000002</v>
      </c>
      <c r="AC21" s="99">
        <f t="shared" si="5"/>
        <v>0</v>
      </c>
      <c r="AD21" s="99">
        <f t="shared" si="5"/>
        <v>0</v>
      </c>
      <c r="AE21" s="99">
        <f t="shared" si="5"/>
        <v>0</v>
      </c>
      <c r="AF21" s="99">
        <f t="shared" si="5"/>
        <v>1.26</v>
      </c>
      <c r="AG21" s="99">
        <f t="shared" si="5"/>
        <v>0</v>
      </c>
      <c r="AH21" s="99">
        <f t="shared" si="5"/>
        <v>0</v>
      </c>
      <c r="AI21" s="99">
        <f t="shared" si="5"/>
        <v>0</v>
      </c>
      <c r="AJ21" s="99">
        <f t="shared" si="5"/>
        <v>0</v>
      </c>
      <c r="AK21" s="99">
        <f t="shared" si="5"/>
        <v>0</v>
      </c>
      <c r="AL21" s="99">
        <f t="shared" si="5"/>
        <v>0</v>
      </c>
      <c r="AM21" s="99">
        <f t="shared" si="5"/>
        <v>0</v>
      </c>
      <c r="AN21" s="99">
        <f t="shared" si="5"/>
        <v>0</v>
      </c>
      <c r="AO21" s="99">
        <f t="shared" si="5"/>
        <v>0</v>
      </c>
      <c r="AP21" s="99">
        <f t="shared" si="5"/>
        <v>4.20655</v>
      </c>
      <c r="AQ21" s="99">
        <f t="shared" si="5"/>
        <v>0</v>
      </c>
      <c r="AR21" s="99">
        <f t="shared" si="5"/>
        <v>0</v>
      </c>
      <c r="AS21" s="99">
        <f t="shared" si="5"/>
        <v>0</v>
      </c>
      <c r="AT21" s="99">
        <f t="shared" si="5"/>
        <v>2.08</v>
      </c>
      <c r="AU21" s="99">
        <f t="shared" si="5"/>
        <v>0</v>
      </c>
      <c r="AV21" s="99">
        <f t="shared" si="5"/>
        <v>0</v>
      </c>
      <c r="AW21" s="99">
        <f t="shared" si="5"/>
        <v>0</v>
      </c>
      <c r="AX21" s="99">
        <f t="shared" si="5"/>
        <v>0</v>
      </c>
      <c r="AY21" s="99">
        <f t="shared" si="5"/>
        <v>0</v>
      </c>
      <c r="AZ21" s="99">
        <f t="shared" si="5"/>
        <v>0</v>
      </c>
      <c r="BA21" s="99">
        <f t="shared" si="5"/>
        <v>0</v>
      </c>
      <c r="BB21" s="99">
        <f t="shared" si="5"/>
        <v>0</v>
      </c>
      <c r="BC21" s="99">
        <f t="shared" si="5"/>
        <v>0</v>
      </c>
      <c r="BD21" s="99">
        <f t="shared" si="5"/>
        <v>0</v>
      </c>
      <c r="BE21" s="99">
        <f t="shared" si="5"/>
        <v>0</v>
      </c>
      <c r="BF21" s="99">
        <f t="shared" si="5"/>
        <v>0</v>
      </c>
      <c r="BG21" s="99">
        <f t="shared" si="5"/>
        <v>0</v>
      </c>
      <c r="BH21" s="99">
        <f t="shared" si="5"/>
        <v>0</v>
      </c>
      <c r="BI21" s="99">
        <f t="shared" si="5"/>
        <v>0</v>
      </c>
      <c r="BJ21" s="99">
        <f aca="true" t="shared" si="6" ref="BJ21:BW21">SUM(BJ25,BJ33)</f>
        <v>316.071</v>
      </c>
      <c r="BK21" s="99">
        <f t="shared" si="6"/>
        <v>0</v>
      </c>
      <c r="BL21" s="99">
        <f t="shared" si="6"/>
        <v>3.2</v>
      </c>
      <c r="BM21" s="99">
        <f t="shared" si="6"/>
        <v>2.2</v>
      </c>
      <c r="BN21" s="99">
        <f t="shared" si="6"/>
        <v>0</v>
      </c>
      <c r="BO21" s="99">
        <f t="shared" si="6"/>
        <v>1.26</v>
      </c>
      <c r="BP21" s="99">
        <f t="shared" si="6"/>
        <v>0</v>
      </c>
      <c r="BQ21" s="99">
        <f t="shared" si="6"/>
        <v>0</v>
      </c>
      <c r="BR21" s="99">
        <f t="shared" si="6"/>
        <v>6.376889</v>
      </c>
      <c r="BS21" s="99">
        <f t="shared" si="6"/>
        <v>0</v>
      </c>
      <c r="BT21" s="99">
        <f t="shared" si="6"/>
        <v>0</v>
      </c>
      <c r="BU21" s="99">
        <f t="shared" si="6"/>
        <v>0</v>
      </c>
      <c r="BV21" s="99">
        <f t="shared" si="6"/>
        <v>3.34</v>
      </c>
      <c r="BW21" s="99">
        <f t="shared" si="6"/>
        <v>0</v>
      </c>
      <c r="BX21" s="69"/>
    </row>
    <row r="22" spans="1:76" ht="20.25" customHeight="1">
      <c r="A22" s="92" t="str">
        <f>форма_1!A20</f>
        <v>0.5</v>
      </c>
      <c r="B22" s="98" t="str">
        <f>форма_1!B20</f>
        <v>Новое строительство, всего</v>
      </c>
      <c r="C22" s="159" t="str">
        <f>форма_1!C20</f>
        <v>Г</v>
      </c>
      <c r="D22" s="99">
        <f>SUM(D28,D38)</f>
        <v>591.46965</v>
      </c>
      <c r="E22" s="99">
        <f aca="true" t="shared" si="7" ref="E22:BI22">SUM(E28,E38)</f>
        <v>790.5926979999999</v>
      </c>
      <c r="F22" s="99">
        <f t="shared" si="7"/>
        <v>0</v>
      </c>
      <c r="G22" s="99">
        <f t="shared" si="7"/>
        <v>0</v>
      </c>
      <c r="H22" s="99">
        <f t="shared" si="7"/>
        <v>0</v>
      </c>
      <c r="I22" s="99">
        <f t="shared" si="7"/>
        <v>0</v>
      </c>
      <c r="J22" s="99">
        <f t="shared" si="7"/>
        <v>0</v>
      </c>
      <c r="K22" s="99">
        <f t="shared" si="7"/>
        <v>0</v>
      </c>
      <c r="L22" s="99">
        <f t="shared" si="7"/>
        <v>0</v>
      </c>
      <c r="M22" s="99">
        <f t="shared" si="7"/>
        <v>0</v>
      </c>
      <c r="N22" s="99">
        <f t="shared" si="7"/>
        <v>0</v>
      </c>
      <c r="O22" s="99">
        <f t="shared" si="7"/>
        <v>0</v>
      </c>
      <c r="P22" s="99">
        <f t="shared" si="7"/>
        <v>0</v>
      </c>
      <c r="Q22" s="99">
        <f t="shared" si="7"/>
        <v>0</v>
      </c>
      <c r="R22" s="99">
        <f t="shared" si="7"/>
        <v>0</v>
      </c>
      <c r="S22" s="99">
        <f t="shared" si="7"/>
        <v>0</v>
      </c>
      <c r="T22" s="99">
        <f t="shared" si="7"/>
        <v>591.46965</v>
      </c>
      <c r="U22" s="99">
        <f t="shared" si="7"/>
        <v>0</v>
      </c>
      <c r="V22" s="99">
        <f t="shared" si="7"/>
        <v>7.2</v>
      </c>
      <c r="W22" s="99">
        <f t="shared" si="7"/>
        <v>0</v>
      </c>
      <c r="X22" s="99">
        <f t="shared" si="7"/>
        <v>0</v>
      </c>
      <c r="Y22" s="99">
        <f t="shared" si="7"/>
        <v>0</v>
      </c>
      <c r="Z22" s="99">
        <f t="shared" si="7"/>
        <v>0</v>
      </c>
      <c r="AA22" s="99">
        <f t="shared" si="7"/>
        <v>0</v>
      </c>
      <c r="AB22" s="99">
        <f t="shared" si="7"/>
        <v>0</v>
      </c>
      <c r="AC22" s="99">
        <f t="shared" si="7"/>
        <v>0</v>
      </c>
      <c r="AD22" s="99">
        <f t="shared" si="7"/>
        <v>0</v>
      </c>
      <c r="AE22" s="99">
        <f t="shared" si="7"/>
        <v>0</v>
      </c>
      <c r="AF22" s="99">
        <f t="shared" si="7"/>
        <v>0</v>
      </c>
      <c r="AG22" s="99">
        <f t="shared" si="7"/>
        <v>0</v>
      </c>
      <c r="AH22" s="99">
        <f t="shared" si="7"/>
        <v>0</v>
      </c>
      <c r="AI22" s="99">
        <f t="shared" si="7"/>
        <v>0</v>
      </c>
      <c r="AJ22" s="99">
        <f t="shared" si="7"/>
        <v>0</v>
      </c>
      <c r="AK22" s="99">
        <f t="shared" si="7"/>
        <v>0</v>
      </c>
      <c r="AL22" s="99">
        <f t="shared" si="7"/>
        <v>0</v>
      </c>
      <c r="AM22" s="99">
        <f t="shared" si="7"/>
        <v>0</v>
      </c>
      <c r="AN22" s="99">
        <f t="shared" si="7"/>
        <v>0</v>
      </c>
      <c r="AO22" s="99">
        <f t="shared" si="7"/>
        <v>0</v>
      </c>
      <c r="AP22" s="99">
        <f t="shared" si="7"/>
        <v>763.513118</v>
      </c>
      <c r="AQ22" s="99">
        <f t="shared" si="7"/>
        <v>0</v>
      </c>
      <c r="AR22" s="99">
        <f t="shared" si="7"/>
        <v>7.2</v>
      </c>
      <c r="AS22" s="99">
        <f t="shared" si="7"/>
        <v>0</v>
      </c>
      <c r="AT22" s="99">
        <f t="shared" si="7"/>
        <v>0</v>
      </c>
      <c r="AU22" s="99">
        <f t="shared" si="7"/>
        <v>0</v>
      </c>
      <c r="AV22" s="99">
        <f t="shared" si="7"/>
        <v>0</v>
      </c>
      <c r="AW22" s="99">
        <f t="shared" si="7"/>
        <v>0</v>
      </c>
      <c r="AX22" s="99">
        <f t="shared" si="7"/>
        <v>0</v>
      </c>
      <c r="AY22" s="99">
        <f t="shared" si="7"/>
        <v>0</v>
      </c>
      <c r="AZ22" s="99">
        <f t="shared" si="7"/>
        <v>0</v>
      </c>
      <c r="BA22" s="99">
        <f t="shared" si="7"/>
        <v>0</v>
      </c>
      <c r="BB22" s="99">
        <f t="shared" si="7"/>
        <v>0</v>
      </c>
      <c r="BC22" s="99">
        <f t="shared" si="7"/>
        <v>0</v>
      </c>
      <c r="BD22" s="99">
        <f t="shared" si="7"/>
        <v>27.07958</v>
      </c>
      <c r="BE22" s="99">
        <f t="shared" si="7"/>
        <v>0.25</v>
      </c>
      <c r="BF22" s="99">
        <f t="shared" si="7"/>
        <v>0</v>
      </c>
      <c r="BG22" s="99">
        <f t="shared" si="7"/>
        <v>0</v>
      </c>
      <c r="BH22" s="99">
        <f t="shared" si="7"/>
        <v>0</v>
      </c>
      <c r="BI22" s="99">
        <f t="shared" si="7"/>
        <v>0</v>
      </c>
      <c r="BJ22" s="99">
        <f aca="true" t="shared" si="8" ref="BJ22:BW22">SUM(BJ28,BJ38)</f>
        <v>591.46965</v>
      </c>
      <c r="BK22" s="99">
        <f t="shared" si="8"/>
        <v>0</v>
      </c>
      <c r="BL22" s="99">
        <f t="shared" si="8"/>
        <v>7.2</v>
      </c>
      <c r="BM22" s="99">
        <f t="shared" si="8"/>
        <v>0</v>
      </c>
      <c r="BN22" s="99">
        <f t="shared" si="8"/>
        <v>0</v>
      </c>
      <c r="BO22" s="99">
        <f t="shared" si="8"/>
        <v>0</v>
      </c>
      <c r="BP22" s="99">
        <f t="shared" si="8"/>
        <v>0</v>
      </c>
      <c r="BQ22" s="99">
        <f t="shared" si="8"/>
        <v>0</v>
      </c>
      <c r="BR22" s="99">
        <f t="shared" si="8"/>
        <v>790.5926979999999</v>
      </c>
      <c r="BS22" s="99">
        <f t="shared" si="8"/>
        <v>7.45</v>
      </c>
      <c r="BT22" s="99">
        <f t="shared" si="8"/>
        <v>0</v>
      </c>
      <c r="BU22" s="99">
        <f t="shared" si="8"/>
        <v>0</v>
      </c>
      <c r="BV22" s="99">
        <f t="shared" si="8"/>
        <v>0</v>
      </c>
      <c r="BW22" s="99">
        <f t="shared" si="8"/>
        <v>0</v>
      </c>
      <c r="BX22" s="99"/>
    </row>
    <row r="23" spans="1:76" ht="21" customHeight="1">
      <c r="A23" s="92">
        <f>форма_1!A21</f>
        <v>1</v>
      </c>
      <c r="B23" s="98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23" s="159" t="str">
        <f>форма_1!C21</f>
        <v>Г</v>
      </c>
      <c r="D23" s="99">
        <f>SUM(D24,D25,D28)</f>
        <v>593.202653</v>
      </c>
      <c r="E23" s="99">
        <f aca="true" t="shared" si="9" ref="E23:BI23">SUM(E24,E25,E28)</f>
        <v>765.683457</v>
      </c>
      <c r="F23" s="99">
        <f t="shared" si="9"/>
        <v>0</v>
      </c>
      <c r="G23" s="99">
        <f t="shared" si="9"/>
        <v>0</v>
      </c>
      <c r="H23" s="99">
        <f t="shared" si="9"/>
        <v>0</v>
      </c>
      <c r="I23" s="99">
        <f t="shared" si="9"/>
        <v>0</v>
      </c>
      <c r="J23" s="99">
        <f t="shared" si="9"/>
        <v>0</v>
      </c>
      <c r="K23" s="99">
        <f t="shared" si="9"/>
        <v>0</v>
      </c>
      <c r="L23" s="99">
        <f t="shared" si="9"/>
        <v>0</v>
      </c>
      <c r="M23" s="99">
        <f t="shared" si="9"/>
        <v>0</v>
      </c>
      <c r="N23" s="99">
        <f t="shared" si="9"/>
        <v>0</v>
      </c>
      <c r="O23" s="99">
        <f t="shared" si="9"/>
        <v>0</v>
      </c>
      <c r="P23" s="99">
        <f t="shared" si="9"/>
        <v>0</v>
      </c>
      <c r="Q23" s="99">
        <f t="shared" si="9"/>
        <v>0</v>
      </c>
      <c r="R23" s="99">
        <f t="shared" si="9"/>
        <v>0</v>
      </c>
      <c r="S23" s="99">
        <f t="shared" si="9"/>
        <v>0</v>
      </c>
      <c r="T23" s="99">
        <f t="shared" si="9"/>
        <v>593.20265</v>
      </c>
      <c r="U23" s="99">
        <f t="shared" si="9"/>
        <v>0</v>
      </c>
      <c r="V23" s="99">
        <f t="shared" si="9"/>
        <v>7.2</v>
      </c>
      <c r="W23" s="99">
        <f t="shared" si="9"/>
        <v>0</v>
      </c>
      <c r="X23" s="99">
        <f t="shared" si="9"/>
        <v>0</v>
      </c>
      <c r="Y23" s="99">
        <f t="shared" si="9"/>
        <v>1.26</v>
      </c>
      <c r="Z23" s="99">
        <f t="shared" si="9"/>
        <v>0</v>
      </c>
      <c r="AA23" s="99">
        <f t="shared" si="9"/>
        <v>0</v>
      </c>
      <c r="AB23" s="99" t="e">
        <f t="shared" si="9"/>
        <v>#REF!</v>
      </c>
      <c r="AC23" s="99" t="e">
        <f t="shared" si="9"/>
        <v>#REF!</v>
      </c>
      <c r="AD23" s="99">
        <f t="shared" si="9"/>
        <v>0</v>
      </c>
      <c r="AE23" s="99">
        <f t="shared" si="9"/>
        <v>0</v>
      </c>
      <c r="AF23" s="99">
        <f t="shared" si="9"/>
        <v>1.26</v>
      </c>
      <c r="AG23" s="99">
        <f t="shared" si="9"/>
        <v>0</v>
      </c>
      <c r="AH23" s="99">
        <f t="shared" si="9"/>
        <v>0</v>
      </c>
      <c r="AI23" s="99">
        <f t="shared" si="9"/>
        <v>0</v>
      </c>
      <c r="AJ23" s="99">
        <f t="shared" si="9"/>
        <v>0</v>
      </c>
      <c r="AK23" s="99">
        <f t="shared" si="9"/>
        <v>0</v>
      </c>
      <c r="AL23" s="99">
        <f t="shared" si="9"/>
        <v>0</v>
      </c>
      <c r="AM23" s="99">
        <f t="shared" si="9"/>
        <v>0</v>
      </c>
      <c r="AN23" s="99">
        <f t="shared" si="9"/>
        <v>0</v>
      </c>
      <c r="AO23" s="99">
        <f t="shared" si="9"/>
        <v>0</v>
      </c>
      <c r="AP23" s="99">
        <f t="shared" si="9"/>
        <v>763.513118</v>
      </c>
      <c r="AQ23" s="99">
        <f t="shared" si="9"/>
        <v>0</v>
      </c>
      <c r="AR23" s="99">
        <f t="shared" si="9"/>
        <v>7.2</v>
      </c>
      <c r="AS23" s="99">
        <f t="shared" si="9"/>
        <v>0</v>
      </c>
      <c r="AT23" s="99">
        <f t="shared" si="9"/>
        <v>0</v>
      </c>
      <c r="AU23" s="99">
        <f t="shared" si="9"/>
        <v>0</v>
      </c>
      <c r="AV23" s="99">
        <f t="shared" si="9"/>
        <v>0</v>
      </c>
      <c r="AW23" s="99">
        <f t="shared" si="9"/>
        <v>0</v>
      </c>
      <c r="AX23" s="99">
        <f t="shared" si="9"/>
        <v>0</v>
      </c>
      <c r="AY23" s="99">
        <f t="shared" si="9"/>
        <v>0</v>
      </c>
      <c r="AZ23" s="99">
        <f t="shared" si="9"/>
        <v>0</v>
      </c>
      <c r="BA23" s="99">
        <f t="shared" si="9"/>
        <v>0</v>
      </c>
      <c r="BB23" s="99">
        <f t="shared" si="9"/>
        <v>0</v>
      </c>
      <c r="BC23" s="99">
        <f t="shared" si="9"/>
        <v>0</v>
      </c>
      <c r="BD23" s="99">
        <f t="shared" si="9"/>
        <v>0</v>
      </c>
      <c r="BE23" s="99">
        <f t="shared" si="9"/>
        <v>0</v>
      </c>
      <c r="BF23" s="99">
        <f t="shared" si="9"/>
        <v>0</v>
      </c>
      <c r="BG23" s="99">
        <f t="shared" si="9"/>
        <v>0</v>
      </c>
      <c r="BH23" s="99">
        <f t="shared" si="9"/>
        <v>0</v>
      </c>
      <c r="BI23" s="99">
        <f t="shared" si="9"/>
        <v>0</v>
      </c>
      <c r="BJ23" s="99">
        <f aca="true" t="shared" si="10" ref="BJ23:BW23">SUM(BJ24,BJ25,BJ28)</f>
        <v>593.20265</v>
      </c>
      <c r="BK23" s="99">
        <f t="shared" si="10"/>
        <v>0</v>
      </c>
      <c r="BL23" s="99">
        <f t="shared" si="10"/>
        <v>7.2</v>
      </c>
      <c r="BM23" s="99">
        <f t="shared" si="10"/>
        <v>0</v>
      </c>
      <c r="BN23" s="99">
        <f t="shared" si="10"/>
        <v>0</v>
      </c>
      <c r="BO23" s="99">
        <f t="shared" si="10"/>
        <v>1.26</v>
      </c>
      <c r="BP23" s="99">
        <f t="shared" si="10"/>
        <v>0</v>
      </c>
      <c r="BQ23" s="99">
        <f t="shared" si="10"/>
        <v>0</v>
      </c>
      <c r="BR23" s="99">
        <f t="shared" si="10"/>
        <v>765.683457</v>
      </c>
      <c r="BS23" s="99">
        <f t="shared" si="10"/>
        <v>7.2</v>
      </c>
      <c r="BT23" s="99">
        <f t="shared" si="10"/>
        <v>0</v>
      </c>
      <c r="BU23" s="99">
        <f t="shared" si="10"/>
        <v>0</v>
      </c>
      <c r="BV23" s="99">
        <f t="shared" si="10"/>
        <v>1.26</v>
      </c>
      <c r="BW23" s="99">
        <f t="shared" si="10"/>
        <v>0</v>
      </c>
      <c r="BX23" s="99"/>
    </row>
    <row r="24" spans="1:76" s="210" customFormat="1" ht="30" customHeight="1">
      <c r="A24" s="92" t="str">
        <f>форма_1!A22</f>
        <v>1.2.</v>
      </c>
      <c r="B24" s="98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4" s="248" t="str">
        <f>форма_1!C22</f>
        <v>Г</v>
      </c>
      <c r="D24" s="99">
        <f>форма_2!K20</f>
        <v>0</v>
      </c>
      <c r="E24" s="99">
        <f>форма_2!L20</f>
        <v>0</v>
      </c>
      <c r="F24" s="99">
        <f>форма_2!M20</f>
        <v>0</v>
      </c>
      <c r="G24" s="99">
        <f>форма_2!N20</f>
        <v>0</v>
      </c>
      <c r="H24" s="99">
        <f>форма_2!O20</f>
        <v>0</v>
      </c>
      <c r="I24" s="99">
        <f>форма_2!P20</f>
        <v>0</v>
      </c>
      <c r="J24" s="99">
        <f>форма_2!Q20</f>
        <v>0</v>
      </c>
      <c r="K24" s="99">
        <f>форма_2!R20</f>
        <v>0</v>
      </c>
      <c r="L24" s="99">
        <f>форма_2!S20</f>
        <v>0</v>
      </c>
      <c r="M24" s="99">
        <f>форма_2!T20</f>
        <v>0</v>
      </c>
      <c r="N24" s="99">
        <f>форма_2!U20</f>
        <v>0</v>
      </c>
      <c r="O24" s="99">
        <f>форма_2!V20</f>
        <v>0</v>
      </c>
      <c r="P24" s="99">
        <f>форма_2!W20</f>
        <v>0</v>
      </c>
      <c r="Q24" s="99">
        <f>форма_2!X20</f>
        <v>0</v>
      </c>
      <c r="R24" s="99">
        <f>форма_2!Y20</f>
        <v>0</v>
      </c>
      <c r="S24" s="99">
        <f>форма_2!Z20</f>
        <v>0</v>
      </c>
      <c r="T24" s="99">
        <f>форма_2!AA20</f>
        <v>0</v>
      </c>
      <c r="U24" s="99">
        <f>форма_2!AB20</f>
        <v>0</v>
      </c>
      <c r="V24" s="99">
        <f>форма_2!AC20</f>
        <v>0</v>
      </c>
      <c r="W24" s="99">
        <f>форма_2!AD20</f>
        <v>0</v>
      </c>
      <c r="X24" s="99">
        <f>форма_2!AE20</f>
        <v>0</v>
      </c>
      <c r="Y24" s="99">
        <f>форма_2!AF20</f>
        <v>0</v>
      </c>
      <c r="Z24" s="99">
        <f>форма_2!AG20</f>
        <v>0</v>
      </c>
      <c r="AA24" s="99">
        <f>форма_2!AH20</f>
        <v>0</v>
      </c>
      <c r="AB24" s="99" t="e">
        <f>форма_2!#REF!</f>
        <v>#REF!</v>
      </c>
      <c r="AC24" s="99" t="e">
        <f>форма_2!#REF!</f>
        <v>#REF!</v>
      </c>
      <c r="AD24" s="99">
        <f>форма_2!AI20</f>
        <v>0</v>
      </c>
      <c r="AE24" s="99">
        <f>форма_2!AJ20</f>
        <v>0</v>
      </c>
      <c r="AF24" s="99">
        <f>форма_2!AK20</f>
        <v>0</v>
      </c>
      <c r="AG24" s="99">
        <f>форма_2!AL20</f>
        <v>0</v>
      </c>
      <c r="AH24" s="99">
        <f>форма_2!AM20</f>
        <v>0</v>
      </c>
      <c r="AI24" s="99">
        <f>форма_2!AN20</f>
        <v>0</v>
      </c>
      <c r="AJ24" s="99">
        <f>форма_2!AO20</f>
        <v>0</v>
      </c>
      <c r="AK24" s="99">
        <f>форма_2!AP20</f>
        <v>0</v>
      </c>
      <c r="AL24" s="99">
        <f>форма_2!AQ20</f>
        <v>0</v>
      </c>
      <c r="AM24" s="99">
        <f>форма_2!AR20</f>
        <v>0</v>
      </c>
      <c r="AN24" s="99">
        <f>форма_2!AS20</f>
        <v>0</v>
      </c>
      <c r="AO24" s="99">
        <f>форма_2!AT20</f>
        <v>0</v>
      </c>
      <c r="AP24" s="99">
        <f>форма_2!AU20</f>
        <v>0</v>
      </c>
      <c r="AQ24" s="99">
        <f>форма_2!AV20</f>
        <v>0</v>
      </c>
      <c r="AR24" s="99">
        <f>форма_2!AW20</f>
        <v>0</v>
      </c>
      <c r="AS24" s="99">
        <f>форма_2!AX20</f>
        <v>0</v>
      </c>
      <c r="AT24" s="99">
        <f>форма_2!AY20</f>
        <v>0</v>
      </c>
      <c r="AU24" s="99">
        <f>форма_2!AZ20</f>
        <v>0</v>
      </c>
      <c r="AV24" s="99">
        <f>форма_2!BA20</f>
        <v>0</v>
      </c>
      <c r="AW24" s="99">
        <f>форма_2!BB20</f>
        <v>0</v>
      </c>
      <c r="AX24" s="99">
        <f>форма_2!BC20</f>
        <v>0</v>
      </c>
      <c r="AY24" s="99">
        <f>форма_2!BD20</f>
        <v>0</v>
      </c>
      <c r="AZ24" s="99">
        <f>форма_2!BE20</f>
        <v>0</v>
      </c>
      <c r="BA24" s="99">
        <f>форма_2!BF20</f>
        <v>0</v>
      </c>
      <c r="BB24" s="99">
        <f>форма_2!BG20</f>
        <v>0</v>
      </c>
      <c r="BC24" s="99">
        <f>форма_2!BH20</f>
        <v>0</v>
      </c>
      <c r="BD24" s="99">
        <f>форма_2!BI20</f>
        <v>0</v>
      </c>
      <c r="BE24" s="99">
        <f>форма_2!BJ20</f>
        <v>0</v>
      </c>
      <c r="BF24" s="99">
        <f>форма_2!BK20</f>
        <v>0</v>
      </c>
      <c r="BG24" s="99">
        <f>форма_2!BL20</f>
        <v>0</v>
      </c>
      <c r="BH24" s="99">
        <f>форма_2!BM20</f>
        <v>0</v>
      </c>
      <c r="BI24" s="99">
        <f>форма_2!BN20</f>
        <v>0</v>
      </c>
      <c r="BJ24" s="99">
        <f>форма_2!BV20</f>
        <v>0</v>
      </c>
      <c r="BK24" s="99">
        <f>форма_2!BW20</f>
        <v>0</v>
      </c>
      <c r="BL24" s="99">
        <f>форма_2!BX20</f>
        <v>0</v>
      </c>
      <c r="BM24" s="99">
        <f>форма_2!BY20</f>
        <v>0</v>
      </c>
      <c r="BN24" s="99">
        <f>форма_2!BZ20</f>
        <v>0</v>
      </c>
      <c r="BO24" s="99">
        <f>форма_2!CA20</f>
        <v>0</v>
      </c>
      <c r="BP24" s="99">
        <f>форма_2!CB20</f>
        <v>0</v>
      </c>
      <c r="BQ24" s="99">
        <f>форма_2!CC20</f>
        <v>0</v>
      </c>
      <c r="BR24" s="99">
        <f>форма_2!CD20</f>
        <v>0</v>
      </c>
      <c r="BS24" s="99">
        <f>форма_2!CE20</f>
        <v>0</v>
      </c>
      <c r="BT24" s="99">
        <f>форма_2!CF20</f>
        <v>0</v>
      </c>
      <c r="BU24" s="99">
        <f>форма_2!CG20</f>
        <v>0</v>
      </c>
      <c r="BV24" s="99">
        <f>форма_2!CH20</f>
        <v>0</v>
      </c>
      <c r="BW24" s="99">
        <f>форма_2!CI20</f>
        <v>0</v>
      </c>
      <c r="BX24" s="99"/>
    </row>
    <row r="25" spans="1:76" s="210" customFormat="1" ht="30" customHeight="1">
      <c r="A25" s="92" t="str">
        <f>форма_1!A23</f>
        <v>1.3.</v>
      </c>
      <c r="B25" s="98" t="str">
        <f>форма_1!B23</f>
        <v>Модернизация, техническое перевооружение, всего</v>
      </c>
      <c r="C25" s="248" t="str">
        <f>форма_1!C23</f>
        <v>Г</v>
      </c>
      <c r="D25" s="99">
        <f>D26</f>
        <v>1.733003</v>
      </c>
      <c r="E25" s="99">
        <f aca="true" t="shared" si="11" ref="E25:BI25">E26</f>
        <v>2.1703390000000002</v>
      </c>
      <c r="F25" s="99">
        <f t="shared" si="11"/>
        <v>0</v>
      </c>
      <c r="G25" s="99">
        <f t="shared" si="11"/>
        <v>0</v>
      </c>
      <c r="H25" s="99">
        <f t="shared" si="11"/>
        <v>0</v>
      </c>
      <c r="I25" s="99">
        <f t="shared" si="11"/>
        <v>0</v>
      </c>
      <c r="J25" s="99">
        <f t="shared" si="11"/>
        <v>0</v>
      </c>
      <c r="K25" s="99">
        <f t="shared" si="11"/>
        <v>0</v>
      </c>
      <c r="L25" s="99">
        <f t="shared" si="11"/>
        <v>0</v>
      </c>
      <c r="M25" s="99">
        <f t="shared" si="11"/>
        <v>0</v>
      </c>
      <c r="N25" s="99">
        <f t="shared" si="11"/>
        <v>0</v>
      </c>
      <c r="O25" s="99">
        <f t="shared" si="11"/>
        <v>0</v>
      </c>
      <c r="P25" s="99">
        <f t="shared" si="11"/>
        <v>0</v>
      </c>
      <c r="Q25" s="99">
        <f t="shared" si="11"/>
        <v>0</v>
      </c>
      <c r="R25" s="99">
        <f t="shared" si="11"/>
        <v>0</v>
      </c>
      <c r="S25" s="99">
        <f t="shared" si="11"/>
        <v>0</v>
      </c>
      <c r="T25" s="99">
        <f t="shared" si="11"/>
        <v>1.733</v>
      </c>
      <c r="U25" s="99">
        <f t="shared" si="11"/>
        <v>0</v>
      </c>
      <c r="V25" s="99">
        <f t="shared" si="11"/>
        <v>0</v>
      </c>
      <c r="W25" s="99">
        <f t="shared" si="11"/>
        <v>0</v>
      </c>
      <c r="X25" s="99">
        <f t="shared" si="11"/>
        <v>0</v>
      </c>
      <c r="Y25" s="99">
        <f t="shared" si="11"/>
        <v>1.26</v>
      </c>
      <c r="Z25" s="99">
        <f t="shared" si="11"/>
        <v>0</v>
      </c>
      <c r="AA25" s="99">
        <f t="shared" si="11"/>
        <v>0</v>
      </c>
      <c r="AB25" s="99">
        <f t="shared" si="11"/>
        <v>2.1703390000000002</v>
      </c>
      <c r="AC25" s="99">
        <f t="shared" si="11"/>
        <v>0</v>
      </c>
      <c r="AD25" s="99">
        <f t="shared" si="11"/>
        <v>0</v>
      </c>
      <c r="AE25" s="99">
        <f t="shared" si="11"/>
        <v>0</v>
      </c>
      <c r="AF25" s="99">
        <f t="shared" si="11"/>
        <v>1.26</v>
      </c>
      <c r="AG25" s="99">
        <f t="shared" si="11"/>
        <v>0</v>
      </c>
      <c r="AH25" s="99">
        <f t="shared" si="11"/>
        <v>0</v>
      </c>
      <c r="AI25" s="99">
        <f t="shared" si="11"/>
        <v>0</v>
      </c>
      <c r="AJ25" s="99">
        <f t="shared" si="11"/>
        <v>0</v>
      </c>
      <c r="AK25" s="99">
        <f t="shared" si="11"/>
        <v>0</v>
      </c>
      <c r="AL25" s="99">
        <f t="shared" si="11"/>
        <v>0</v>
      </c>
      <c r="AM25" s="99">
        <f t="shared" si="11"/>
        <v>0</v>
      </c>
      <c r="AN25" s="99">
        <f t="shared" si="11"/>
        <v>0</v>
      </c>
      <c r="AO25" s="99">
        <f t="shared" si="11"/>
        <v>0</v>
      </c>
      <c r="AP25" s="99">
        <f t="shared" si="11"/>
        <v>0</v>
      </c>
      <c r="AQ25" s="99">
        <f t="shared" si="11"/>
        <v>0</v>
      </c>
      <c r="AR25" s="99">
        <f t="shared" si="11"/>
        <v>0</v>
      </c>
      <c r="AS25" s="99">
        <f t="shared" si="11"/>
        <v>0</v>
      </c>
      <c r="AT25" s="99">
        <f t="shared" si="11"/>
        <v>0</v>
      </c>
      <c r="AU25" s="99">
        <f t="shared" si="11"/>
        <v>0</v>
      </c>
      <c r="AV25" s="99">
        <f t="shared" si="11"/>
        <v>0</v>
      </c>
      <c r="AW25" s="99">
        <f t="shared" si="11"/>
        <v>0</v>
      </c>
      <c r="AX25" s="99">
        <f t="shared" si="11"/>
        <v>0</v>
      </c>
      <c r="AY25" s="99">
        <f t="shared" si="11"/>
        <v>0</v>
      </c>
      <c r="AZ25" s="99">
        <f t="shared" si="11"/>
        <v>0</v>
      </c>
      <c r="BA25" s="99">
        <f t="shared" si="11"/>
        <v>0</v>
      </c>
      <c r="BB25" s="99">
        <f t="shared" si="11"/>
        <v>0</v>
      </c>
      <c r="BC25" s="99">
        <f t="shared" si="11"/>
        <v>0</v>
      </c>
      <c r="BD25" s="99">
        <f t="shared" si="11"/>
        <v>0</v>
      </c>
      <c r="BE25" s="99">
        <f t="shared" si="11"/>
        <v>0</v>
      </c>
      <c r="BF25" s="99">
        <f t="shared" si="11"/>
        <v>0</v>
      </c>
      <c r="BG25" s="99">
        <f t="shared" si="11"/>
        <v>0</v>
      </c>
      <c r="BH25" s="99">
        <f t="shared" si="11"/>
        <v>0</v>
      </c>
      <c r="BI25" s="99">
        <f t="shared" si="11"/>
        <v>0</v>
      </c>
      <c r="BJ25" s="99">
        <f aca="true" t="shared" si="12" ref="BJ25:BW25">BJ26</f>
        <v>1.733</v>
      </c>
      <c r="BK25" s="99">
        <f t="shared" si="12"/>
        <v>0</v>
      </c>
      <c r="BL25" s="99">
        <f t="shared" si="12"/>
        <v>0</v>
      </c>
      <c r="BM25" s="99">
        <f t="shared" si="12"/>
        <v>0</v>
      </c>
      <c r="BN25" s="99">
        <f t="shared" si="12"/>
        <v>0</v>
      </c>
      <c r="BO25" s="99">
        <f t="shared" si="12"/>
        <v>1.26</v>
      </c>
      <c r="BP25" s="99">
        <f t="shared" si="12"/>
        <v>0</v>
      </c>
      <c r="BQ25" s="99">
        <f t="shared" si="12"/>
        <v>0</v>
      </c>
      <c r="BR25" s="99">
        <f t="shared" si="12"/>
        <v>2.1703390000000002</v>
      </c>
      <c r="BS25" s="99">
        <f t="shared" si="12"/>
        <v>0</v>
      </c>
      <c r="BT25" s="99">
        <f t="shared" si="12"/>
        <v>0</v>
      </c>
      <c r="BU25" s="99">
        <f t="shared" si="12"/>
        <v>0</v>
      </c>
      <c r="BV25" s="99">
        <f t="shared" si="12"/>
        <v>1.26</v>
      </c>
      <c r="BW25" s="99">
        <f t="shared" si="12"/>
        <v>0</v>
      </c>
      <c r="BX25" s="99"/>
    </row>
    <row r="26" spans="1:76" s="210" customFormat="1" ht="31.5">
      <c r="A26" s="92" t="str">
        <f>форма_1!A24</f>
        <v>1.3.1.</v>
      </c>
      <c r="B26" s="98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6" s="248" t="str">
        <f>форма_1!C24</f>
        <v>Г</v>
      </c>
      <c r="D26" s="99">
        <f>D27</f>
        <v>1.733003</v>
      </c>
      <c r="E26" s="99">
        <f aca="true" t="shared" si="13" ref="E26:BI26">E27</f>
        <v>2.1703390000000002</v>
      </c>
      <c r="F26" s="99">
        <f t="shared" si="13"/>
        <v>0</v>
      </c>
      <c r="G26" s="99">
        <f t="shared" si="13"/>
        <v>0</v>
      </c>
      <c r="H26" s="99">
        <f t="shared" si="13"/>
        <v>0</v>
      </c>
      <c r="I26" s="99">
        <f t="shared" si="13"/>
        <v>0</v>
      </c>
      <c r="J26" s="99">
        <f t="shared" si="13"/>
        <v>0</v>
      </c>
      <c r="K26" s="99">
        <f t="shared" si="13"/>
        <v>0</v>
      </c>
      <c r="L26" s="99">
        <f t="shared" si="13"/>
        <v>0</v>
      </c>
      <c r="M26" s="99">
        <f t="shared" si="13"/>
        <v>0</v>
      </c>
      <c r="N26" s="99">
        <f t="shared" si="13"/>
        <v>0</v>
      </c>
      <c r="O26" s="99">
        <f t="shared" si="13"/>
        <v>0</v>
      </c>
      <c r="P26" s="99">
        <f t="shared" si="13"/>
        <v>0</v>
      </c>
      <c r="Q26" s="99">
        <f t="shared" si="13"/>
        <v>0</v>
      </c>
      <c r="R26" s="99">
        <f t="shared" si="13"/>
        <v>0</v>
      </c>
      <c r="S26" s="99">
        <f t="shared" si="13"/>
        <v>0</v>
      </c>
      <c r="T26" s="99">
        <f t="shared" si="13"/>
        <v>1.733</v>
      </c>
      <c r="U26" s="99">
        <f t="shared" si="13"/>
        <v>0</v>
      </c>
      <c r="V26" s="99">
        <f t="shared" si="13"/>
        <v>0</v>
      </c>
      <c r="W26" s="99">
        <f t="shared" si="13"/>
        <v>0</v>
      </c>
      <c r="X26" s="99">
        <f t="shared" si="13"/>
        <v>0</v>
      </c>
      <c r="Y26" s="99">
        <f t="shared" si="13"/>
        <v>1.26</v>
      </c>
      <c r="Z26" s="99">
        <f t="shared" si="13"/>
        <v>0</v>
      </c>
      <c r="AA26" s="99">
        <f t="shared" si="13"/>
        <v>0</v>
      </c>
      <c r="AB26" s="99">
        <f t="shared" si="13"/>
        <v>2.1703390000000002</v>
      </c>
      <c r="AC26" s="99">
        <f t="shared" si="13"/>
        <v>0</v>
      </c>
      <c r="AD26" s="99">
        <f t="shared" si="13"/>
        <v>0</v>
      </c>
      <c r="AE26" s="99">
        <f t="shared" si="13"/>
        <v>0</v>
      </c>
      <c r="AF26" s="99">
        <f t="shared" si="13"/>
        <v>1.26</v>
      </c>
      <c r="AG26" s="99">
        <f t="shared" si="13"/>
        <v>0</v>
      </c>
      <c r="AH26" s="99">
        <f t="shared" si="13"/>
        <v>0</v>
      </c>
      <c r="AI26" s="99">
        <f t="shared" si="13"/>
        <v>0</v>
      </c>
      <c r="AJ26" s="99">
        <f t="shared" si="13"/>
        <v>0</v>
      </c>
      <c r="AK26" s="99">
        <f t="shared" si="13"/>
        <v>0</v>
      </c>
      <c r="AL26" s="99">
        <f t="shared" si="13"/>
        <v>0</v>
      </c>
      <c r="AM26" s="99">
        <f t="shared" si="13"/>
        <v>0</v>
      </c>
      <c r="AN26" s="99">
        <f t="shared" si="13"/>
        <v>0</v>
      </c>
      <c r="AO26" s="99">
        <f t="shared" si="13"/>
        <v>0</v>
      </c>
      <c r="AP26" s="99">
        <f t="shared" si="13"/>
        <v>0</v>
      </c>
      <c r="AQ26" s="99">
        <f t="shared" si="13"/>
        <v>0</v>
      </c>
      <c r="AR26" s="99">
        <f t="shared" si="13"/>
        <v>0</v>
      </c>
      <c r="AS26" s="99">
        <f t="shared" si="13"/>
        <v>0</v>
      </c>
      <c r="AT26" s="99">
        <f t="shared" si="13"/>
        <v>0</v>
      </c>
      <c r="AU26" s="99">
        <f t="shared" si="13"/>
        <v>0</v>
      </c>
      <c r="AV26" s="99">
        <f t="shared" si="13"/>
        <v>0</v>
      </c>
      <c r="AW26" s="99">
        <f t="shared" si="13"/>
        <v>0</v>
      </c>
      <c r="AX26" s="99">
        <f t="shared" si="13"/>
        <v>0</v>
      </c>
      <c r="AY26" s="99">
        <f t="shared" si="13"/>
        <v>0</v>
      </c>
      <c r="AZ26" s="99">
        <f t="shared" si="13"/>
        <v>0</v>
      </c>
      <c r="BA26" s="99">
        <f t="shared" si="13"/>
        <v>0</v>
      </c>
      <c r="BB26" s="99">
        <f t="shared" si="13"/>
        <v>0</v>
      </c>
      <c r="BC26" s="99">
        <f t="shared" si="13"/>
        <v>0</v>
      </c>
      <c r="BD26" s="99">
        <f t="shared" si="13"/>
        <v>0</v>
      </c>
      <c r="BE26" s="99">
        <f t="shared" si="13"/>
        <v>0</v>
      </c>
      <c r="BF26" s="99">
        <f t="shared" si="13"/>
        <v>0</v>
      </c>
      <c r="BG26" s="99">
        <f t="shared" si="13"/>
        <v>0</v>
      </c>
      <c r="BH26" s="99">
        <f t="shared" si="13"/>
        <v>0</v>
      </c>
      <c r="BI26" s="99">
        <f t="shared" si="13"/>
        <v>0</v>
      </c>
      <c r="BJ26" s="99">
        <f aca="true" t="shared" si="14" ref="BJ26:BW26">BJ27</f>
        <v>1.733</v>
      </c>
      <c r="BK26" s="99">
        <f t="shared" si="14"/>
        <v>0</v>
      </c>
      <c r="BL26" s="99">
        <f t="shared" si="14"/>
        <v>0</v>
      </c>
      <c r="BM26" s="99">
        <f t="shared" si="14"/>
        <v>0</v>
      </c>
      <c r="BN26" s="99">
        <f t="shared" si="14"/>
        <v>0</v>
      </c>
      <c r="BO26" s="99">
        <f t="shared" si="14"/>
        <v>1.26</v>
      </c>
      <c r="BP26" s="99">
        <f t="shared" si="14"/>
        <v>0</v>
      </c>
      <c r="BQ26" s="99">
        <f t="shared" si="14"/>
        <v>0</v>
      </c>
      <c r="BR26" s="99">
        <f t="shared" si="14"/>
        <v>2.1703390000000002</v>
      </c>
      <c r="BS26" s="99">
        <f t="shared" si="14"/>
        <v>0</v>
      </c>
      <c r="BT26" s="99">
        <f t="shared" si="14"/>
        <v>0</v>
      </c>
      <c r="BU26" s="99">
        <f t="shared" si="14"/>
        <v>0</v>
      </c>
      <c r="BV26" s="99">
        <f t="shared" si="14"/>
        <v>1.26</v>
      </c>
      <c r="BW26" s="99">
        <f t="shared" si="14"/>
        <v>0</v>
      </c>
      <c r="BX26" s="99"/>
    </row>
    <row r="27" spans="1:76" s="162" customFormat="1" ht="27.75" customHeight="1">
      <c r="A27" s="94" t="str">
        <f>форма_1!A25</f>
        <v>1.3.1.1.</v>
      </c>
      <c r="B27" s="101" t="str">
        <f>форма_1!B25</f>
        <v>Увеличение мощности КТПН на ВДЭС с. Головнино, о.Кунашир</v>
      </c>
      <c r="C27" s="159" t="str">
        <f>форма_1!C25</f>
        <v>I_4KG_KTP_VDES</v>
      </c>
      <c r="D27" s="69">
        <f>форма_2!K23</f>
        <v>1.733003</v>
      </c>
      <c r="E27" s="69">
        <f>форма_2!P23</f>
        <v>2.1703390000000002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1.733</v>
      </c>
      <c r="U27" s="69">
        <v>0</v>
      </c>
      <c r="V27" s="69">
        <v>0</v>
      </c>
      <c r="W27" s="69">
        <v>0</v>
      </c>
      <c r="X27" s="69">
        <v>0</v>
      </c>
      <c r="Y27" s="69">
        <v>1.26</v>
      </c>
      <c r="Z27" s="69">
        <v>0</v>
      </c>
      <c r="AA27" s="69">
        <v>0</v>
      </c>
      <c r="AB27" s="69">
        <f>форма_2!Z23</f>
        <v>2.1703390000000002</v>
      </c>
      <c r="AC27" s="69">
        <v>0</v>
      </c>
      <c r="AD27" s="69">
        <v>0</v>
      </c>
      <c r="AE27" s="69">
        <v>0</v>
      </c>
      <c r="AF27" s="69">
        <v>1.26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1.733</v>
      </c>
      <c r="BK27" s="69">
        <v>0</v>
      </c>
      <c r="BL27" s="69">
        <v>0</v>
      </c>
      <c r="BM27" s="69">
        <v>0</v>
      </c>
      <c r="BN27" s="69">
        <v>0</v>
      </c>
      <c r="BO27" s="69">
        <v>1.26</v>
      </c>
      <c r="BP27" s="69">
        <v>0</v>
      </c>
      <c r="BQ27" s="69">
        <v>0</v>
      </c>
      <c r="BR27" s="69">
        <f>AB27</f>
        <v>2.1703390000000002</v>
      </c>
      <c r="BS27" s="69">
        <v>0</v>
      </c>
      <c r="BT27" s="69">
        <v>0</v>
      </c>
      <c r="BU27" s="69">
        <v>0</v>
      </c>
      <c r="BV27" s="69">
        <v>1.26</v>
      </c>
      <c r="BW27" s="69">
        <v>0</v>
      </c>
      <c r="BX27" s="69"/>
    </row>
    <row r="28" spans="1:76" s="162" customFormat="1" ht="12.75">
      <c r="A28" s="92" t="str">
        <f>форма_1!A26</f>
        <v>1.5.</v>
      </c>
      <c r="B28" s="98" t="str">
        <f>форма_1!B26</f>
        <v>Новое строительство, всего, в том числе:</v>
      </c>
      <c r="C28" s="159" t="str">
        <f>форма_1!C26</f>
        <v>Г</v>
      </c>
      <c r="D28" s="99">
        <f>D29</f>
        <v>591.46965</v>
      </c>
      <c r="E28" s="99">
        <f aca="true" t="shared" si="15" ref="E28:BI28">E29</f>
        <v>763.513118</v>
      </c>
      <c r="F28" s="99">
        <f t="shared" si="15"/>
        <v>0</v>
      </c>
      <c r="G28" s="99">
        <f t="shared" si="15"/>
        <v>0</v>
      </c>
      <c r="H28" s="99">
        <f t="shared" si="15"/>
        <v>0</v>
      </c>
      <c r="I28" s="99">
        <f t="shared" si="15"/>
        <v>0</v>
      </c>
      <c r="J28" s="99">
        <f t="shared" si="15"/>
        <v>0</v>
      </c>
      <c r="K28" s="99">
        <f t="shared" si="15"/>
        <v>0</v>
      </c>
      <c r="L28" s="99">
        <f t="shared" si="15"/>
        <v>0</v>
      </c>
      <c r="M28" s="99">
        <f t="shared" si="15"/>
        <v>0</v>
      </c>
      <c r="N28" s="99">
        <f t="shared" si="15"/>
        <v>0</v>
      </c>
      <c r="O28" s="99">
        <f t="shared" si="15"/>
        <v>0</v>
      </c>
      <c r="P28" s="99">
        <f t="shared" si="15"/>
        <v>0</v>
      </c>
      <c r="Q28" s="99">
        <f t="shared" si="15"/>
        <v>0</v>
      </c>
      <c r="R28" s="99">
        <f t="shared" si="15"/>
        <v>0</v>
      </c>
      <c r="S28" s="99">
        <f t="shared" si="15"/>
        <v>0</v>
      </c>
      <c r="T28" s="99">
        <f t="shared" si="15"/>
        <v>591.46965</v>
      </c>
      <c r="U28" s="99">
        <f t="shared" si="15"/>
        <v>0</v>
      </c>
      <c r="V28" s="99">
        <f t="shared" si="15"/>
        <v>7.2</v>
      </c>
      <c r="W28" s="99">
        <f t="shared" si="15"/>
        <v>0</v>
      </c>
      <c r="X28" s="99">
        <f t="shared" si="15"/>
        <v>0</v>
      </c>
      <c r="Y28" s="99">
        <f t="shared" si="15"/>
        <v>0</v>
      </c>
      <c r="Z28" s="99">
        <f t="shared" si="15"/>
        <v>0</v>
      </c>
      <c r="AA28" s="99">
        <f t="shared" si="15"/>
        <v>0</v>
      </c>
      <c r="AB28" s="99">
        <f t="shared" si="15"/>
        <v>0</v>
      </c>
      <c r="AC28" s="99">
        <f t="shared" si="15"/>
        <v>0</v>
      </c>
      <c r="AD28" s="99">
        <f t="shared" si="15"/>
        <v>0</v>
      </c>
      <c r="AE28" s="99">
        <f t="shared" si="15"/>
        <v>0</v>
      </c>
      <c r="AF28" s="99">
        <f t="shared" si="15"/>
        <v>0</v>
      </c>
      <c r="AG28" s="99">
        <f t="shared" si="15"/>
        <v>0</v>
      </c>
      <c r="AH28" s="99">
        <f t="shared" si="15"/>
        <v>0</v>
      </c>
      <c r="AI28" s="99">
        <f t="shared" si="15"/>
        <v>0</v>
      </c>
      <c r="AJ28" s="99">
        <f t="shared" si="15"/>
        <v>0</v>
      </c>
      <c r="AK28" s="99">
        <f t="shared" si="15"/>
        <v>0</v>
      </c>
      <c r="AL28" s="99">
        <f t="shared" si="15"/>
        <v>0</v>
      </c>
      <c r="AM28" s="99">
        <f t="shared" si="15"/>
        <v>0</v>
      </c>
      <c r="AN28" s="99">
        <f t="shared" si="15"/>
        <v>0</v>
      </c>
      <c r="AO28" s="99">
        <f t="shared" si="15"/>
        <v>0</v>
      </c>
      <c r="AP28" s="99">
        <f t="shared" si="15"/>
        <v>763.513118</v>
      </c>
      <c r="AQ28" s="99">
        <f t="shared" si="15"/>
        <v>0</v>
      </c>
      <c r="AR28" s="99">
        <f t="shared" si="15"/>
        <v>7.2</v>
      </c>
      <c r="AS28" s="99">
        <f t="shared" si="15"/>
        <v>0</v>
      </c>
      <c r="AT28" s="99">
        <f t="shared" si="15"/>
        <v>0</v>
      </c>
      <c r="AU28" s="99">
        <f t="shared" si="15"/>
        <v>0</v>
      </c>
      <c r="AV28" s="99">
        <f t="shared" si="15"/>
        <v>0</v>
      </c>
      <c r="AW28" s="99">
        <f t="shared" si="15"/>
        <v>0</v>
      </c>
      <c r="AX28" s="99">
        <f t="shared" si="15"/>
        <v>0</v>
      </c>
      <c r="AY28" s="99">
        <f t="shared" si="15"/>
        <v>0</v>
      </c>
      <c r="AZ28" s="99">
        <f t="shared" si="15"/>
        <v>0</v>
      </c>
      <c r="BA28" s="99">
        <f t="shared" si="15"/>
        <v>0</v>
      </c>
      <c r="BB28" s="99">
        <f t="shared" si="15"/>
        <v>0</v>
      </c>
      <c r="BC28" s="99">
        <f t="shared" si="15"/>
        <v>0</v>
      </c>
      <c r="BD28" s="99">
        <f t="shared" si="15"/>
        <v>0</v>
      </c>
      <c r="BE28" s="99">
        <f t="shared" si="15"/>
        <v>0</v>
      </c>
      <c r="BF28" s="99">
        <f t="shared" si="15"/>
        <v>0</v>
      </c>
      <c r="BG28" s="99">
        <f t="shared" si="15"/>
        <v>0</v>
      </c>
      <c r="BH28" s="99">
        <f t="shared" si="15"/>
        <v>0</v>
      </c>
      <c r="BI28" s="99">
        <f t="shared" si="15"/>
        <v>0</v>
      </c>
      <c r="BJ28" s="99">
        <f aca="true" t="shared" si="16" ref="BJ28:BW28">BJ29</f>
        <v>591.46965</v>
      </c>
      <c r="BK28" s="99">
        <f t="shared" si="16"/>
        <v>0</v>
      </c>
      <c r="BL28" s="99">
        <f t="shared" si="16"/>
        <v>7.2</v>
      </c>
      <c r="BM28" s="99">
        <f t="shared" si="16"/>
        <v>0</v>
      </c>
      <c r="BN28" s="99">
        <f t="shared" si="16"/>
        <v>0</v>
      </c>
      <c r="BO28" s="99">
        <f t="shared" si="16"/>
        <v>0</v>
      </c>
      <c r="BP28" s="99">
        <f t="shared" si="16"/>
        <v>0</v>
      </c>
      <c r="BQ28" s="99">
        <f t="shared" si="16"/>
        <v>0</v>
      </c>
      <c r="BR28" s="99">
        <f t="shared" si="16"/>
        <v>763.513118</v>
      </c>
      <c r="BS28" s="99">
        <f t="shared" si="16"/>
        <v>7.2</v>
      </c>
      <c r="BT28" s="99">
        <f t="shared" si="16"/>
        <v>0</v>
      </c>
      <c r="BU28" s="99">
        <f t="shared" si="16"/>
        <v>0</v>
      </c>
      <c r="BV28" s="99">
        <f t="shared" si="16"/>
        <v>0</v>
      </c>
      <c r="BW28" s="99">
        <f t="shared" si="16"/>
        <v>0</v>
      </c>
      <c r="BX28" s="237"/>
    </row>
    <row r="29" spans="1:76" ht="21">
      <c r="A29" s="92" t="str">
        <f>форма_1!A27</f>
        <v>1.5.1.</v>
      </c>
      <c r="B29" s="98" t="str">
        <f>форма_1!B27</f>
        <v>Новое строительство объектов по производству электрической энергии, всего, в том числе:</v>
      </c>
      <c r="C29" s="159" t="str">
        <f>форма_1!C27</f>
        <v>Г</v>
      </c>
      <c r="D29" s="99">
        <f>D30</f>
        <v>591.46965</v>
      </c>
      <c r="E29" s="99">
        <f aca="true" t="shared" si="17" ref="E29:BI29">E30</f>
        <v>763.513118</v>
      </c>
      <c r="F29" s="99">
        <f t="shared" si="17"/>
        <v>0</v>
      </c>
      <c r="G29" s="99">
        <f t="shared" si="17"/>
        <v>0</v>
      </c>
      <c r="H29" s="99">
        <f t="shared" si="17"/>
        <v>0</v>
      </c>
      <c r="I29" s="99">
        <f t="shared" si="17"/>
        <v>0</v>
      </c>
      <c r="J29" s="99">
        <f t="shared" si="17"/>
        <v>0</v>
      </c>
      <c r="K29" s="99">
        <f t="shared" si="17"/>
        <v>0</v>
      </c>
      <c r="L29" s="99">
        <f t="shared" si="17"/>
        <v>0</v>
      </c>
      <c r="M29" s="99">
        <f t="shared" si="17"/>
        <v>0</v>
      </c>
      <c r="N29" s="99">
        <f t="shared" si="17"/>
        <v>0</v>
      </c>
      <c r="O29" s="99">
        <f t="shared" si="17"/>
        <v>0</v>
      </c>
      <c r="P29" s="99">
        <f t="shared" si="17"/>
        <v>0</v>
      </c>
      <c r="Q29" s="99">
        <f t="shared" si="17"/>
        <v>0</v>
      </c>
      <c r="R29" s="99">
        <f t="shared" si="17"/>
        <v>0</v>
      </c>
      <c r="S29" s="99">
        <f t="shared" si="17"/>
        <v>0</v>
      </c>
      <c r="T29" s="99">
        <f t="shared" si="17"/>
        <v>591.46965</v>
      </c>
      <c r="U29" s="99">
        <f t="shared" si="17"/>
        <v>0</v>
      </c>
      <c r="V29" s="99">
        <f t="shared" si="17"/>
        <v>7.2</v>
      </c>
      <c r="W29" s="99">
        <f t="shared" si="17"/>
        <v>0</v>
      </c>
      <c r="X29" s="99">
        <f t="shared" si="17"/>
        <v>0</v>
      </c>
      <c r="Y29" s="99">
        <f t="shared" si="17"/>
        <v>0</v>
      </c>
      <c r="Z29" s="99">
        <f t="shared" si="17"/>
        <v>0</v>
      </c>
      <c r="AA29" s="99">
        <f t="shared" si="17"/>
        <v>0</v>
      </c>
      <c r="AB29" s="99">
        <f t="shared" si="17"/>
        <v>0</v>
      </c>
      <c r="AC29" s="99">
        <f t="shared" si="17"/>
        <v>0</v>
      </c>
      <c r="AD29" s="99">
        <f t="shared" si="17"/>
        <v>0</v>
      </c>
      <c r="AE29" s="99">
        <f t="shared" si="17"/>
        <v>0</v>
      </c>
      <c r="AF29" s="99">
        <f t="shared" si="17"/>
        <v>0</v>
      </c>
      <c r="AG29" s="99">
        <f t="shared" si="17"/>
        <v>0</v>
      </c>
      <c r="AH29" s="99">
        <f t="shared" si="17"/>
        <v>0</v>
      </c>
      <c r="AI29" s="99">
        <f t="shared" si="17"/>
        <v>0</v>
      </c>
      <c r="AJ29" s="99">
        <f t="shared" si="17"/>
        <v>0</v>
      </c>
      <c r="AK29" s="99">
        <f t="shared" si="17"/>
        <v>0</v>
      </c>
      <c r="AL29" s="99">
        <f t="shared" si="17"/>
        <v>0</v>
      </c>
      <c r="AM29" s="99">
        <f t="shared" si="17"/>
        <v>0</v>
      </c>
      <c r="AN29" s="99">
        <f t="shared" si="17"/>
        <v>0</v>
      </c>
      <c r="AO29" s="99">
        <f t="shared" si="17"/>
        <v>0</v>
      </c>
      <c r="AP29" s="99">
        <f t="shared" si="17"/>
        <v>763.513118</v>
      </c>
      <c r="AQ29" s="99">
        <f t="shared" si="17"/>
        <v>0</v>
      </c>
      <c r="AR29" s="99">
        <f t="shared" si="17"/>
        <v>7.2</v>
      </c>
      <c r="AS29" s="99">
        <f t="shared" si="17"/>
        <v>0</v>
      </c>
      <c r="AT29" s="99">
        <f t="shared" si="17"/>
        <v>0</v>
      </c>
      <c r="AU29" s="99">
        <f t="shared" si="17"/>
        <v>0</v>
      </c>
      <c r="AV29" s="99">
        <f t="shared" si="17"/>
        <v>0</v>
      </c>
      <c r="AW29" s="99">
        <f t="shared" si="17"/>
        <v>0</v>
      </c>
      <c r="AX29" s="99">
        <f t="shared" si="17"/>
        <v>0</v>
      </c>
      <c r="AY29" s="99">
        <f t="shared" si="17"/>
        <v>0</v>
      </c>
      <c r="AZ29" s="99">
        <f t="shared" si="17"/>
        <v>0</v>
      </c>
      <c r="BA29" s="99">
        <f t="shared" si="17"/>
        <v>0</v>
      </c>
      <c r="BB29" s="99">
        <f t="shared" si="17"/>
        <v>0</v>
      </c>
      <c r="BC29" s="99">
        <f t="shared" si="17"/>
        <v>0</v>
      </c>
      <c r="BD29" s="99">
        <f t="shared" si="17"/>
        <v>0</v>
      </c>
      <c r="BE29" s="99">
        <f t="shared" si="17"/>
        <v>0</v>
      </c>
      <c r="BF29" s="99">
        <f t="shared" si="17"/>
        <v>0</v>
      </c>
      <c r="BG29" s="99">
        <f t="shared" si="17"/>
        <v>0</v>
      </c>
      <c r="BH29" s="99">
        <f t="shared" si="17"/>
        <v>0</v>
      </c>
      <c r="BI29" s="99">
        <f t="shared" si="17"/>
        <v>0</v>
      </c>
      <c r="BJ29" s="99">
        <f aca="true" t="shared" si="18" ref="BJ29:BW29">BJ30</f>
        <v>591.46965</v>
      </c>
      <c r="BK29" s="99">
        <f t="shared" si="18"/>
        <v>0</v>
      </c>
      <c r="BL29" s="99">
        <f t="shared" si="18"/>
        <v>7.2</v>
      </c>
      <c r="BM29" s="99">
        <f t="shared" si="18"/>
        <v>0</v>
      </c>
      <c r="BN29" s="99">
        <f t="shared" si="18"/>
        <v>0</v>
      </c>
      <c r="BO29" s="99">
        <f t="shared" si="18"/>
        <v>0</v>
      </c>
      <c r="BP29" s="99">
        <f t="shared" si="18"/>
        <v>0</v>
      </c>
      <c r="BQ29" s="99">
        <f t="shared" si="18"/>
        <v>0</v>
      </c>
      <c r="BR29" s="99">
        <f t="shared" si="18"/>
        <v>763.513118</v>
      </c>
      <c r="BS29" s="99">
        <f t="shared" si="18"/>
        <v>7.2</v>
      </c>
      <c r="BT29" s="99">
        <f t="shared" si="18"/>
        <v>0</v>
      </c>
      <c r="BU29" s="99">
        <f t="shared" si="18"/>
        <v>0</v>
      </c>
      <c r="BV29" s="99">
        <f t="shared" si="18"/>
        <v>0</v>
      </c>
      <c r="BW29" s="99">
        <f t="shared" si="18"/>
        <v>0</v>
      </c>
      <c r="BX29" s="237"/>
    </row>
    <row r="30" spans="1:76" s="162" customFormat="1" ht="21">
      <c r="A30" s="94" t="str">
        <f>форма_1!A28</f>
        <v>1.5.1.1.</v>
      </c>
      <c r="B30" s="101" t="str">
        <f>форма_1!B28</f>
        <v>Строительство дизельной электростанции в с. Крабозаводское, о. Шикотан</v>
      </c>
      <c r="C30" s="159" t="str">
        <f>форма_1!C28</f>
        <v>  I_1SHK_DGS</v>
      </c>
      <c r="D30" s="69">
        <f>форма_2!K26</f>
        <v>591.46965</v>
      </c>
      <c r="E30" s="69">
        <f>форма_2!P26</f>
        <v>763.513118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591.46965</v>
      </c>
      <c r="U30" s="69">
        <v>0</v>
      </c>
      <c r="V30" s="69">
        <v>7.2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f aca="true" t="shared" si="19" ref="AI30:AO30">AI31</f>
        <v>0</v>
      </c>
      <c r="AJ30" s="69">
        <f t="shared" si="19"/>
        <v>0</v>
      </c>
      <c r="AK30" s="69">
        <f t="shared" si="19"/>
        <v>0</v>
      </c>
      <c r="AL30" s="69">
        <f t="shared" si="19"/>
        <v>0</v>
      </c>
      <c r="AM30" s="69">
        <f t="shared" si="19"/>
        <v>0</v>
      </c>
      <c r="AN30" s="69">
        <f t="shared" si="19"/>
        <v>0</v>
      </c>
      <c r="AO30" s="69">
        <f t="shared" si="19"/>
        <v>0</v>
      </c>
      <c r="AP30" s="69">
        <f>E30</f>
        <v>763.513118</v>
      </c>
      <c r="AQ30" s="69">
        <f>U30</f>
        <v>0</v>
      </c>
      <c r="AR30" s="69">
        <f>V30</f>
        <v>7.2</v>
      </c>
      <c r="AS30" s="69">
        <f>W30</f>
        <v>0</v>
      </c>
      <c r="AT30" s="69">
        <f>X30</f>
        <v>0</v>
      </c>
      <c r="AU30" s="69">
        <f>Y30</f>
        <v>0</v>
      </c>
      <c r="AV30" s="69">
        <f aca="true" t="shared" si="20" ref="AV30:BI30">AV31</f>
        <v>0</v>
      </c>
      <c r="AW30" s="69">
        <f t="shared" si="20"/>
        <v>0</v>
      </c>
      <c r="AX30" s="69">
        <f t="shared" si="20"/>
        <v>0</v>
      </c>
      <c r="AY30" s="69">
        <f t="shared" si="20"/>
        <v>0</v>
      </c>
      <c r="AZ30" s="69">
        <f t="shared" si="20"/>
        <v>0</v>
      </c>
      <c r="BA30" s="69">
        <f t="shared" si="20"/>
        <v>0</v>
      </c>
      <c r="BB30" s="69">
        <f t="shared" si="20"/>
        <v>0</v>
      </c>
      <c r="BC30" s="69">
        <f t="shared" si="20"/>
        <v>0</v>
      </c>
      <c r="BD30" s="69">
        <v>0</v>
      </c>
      <c r="BE30" s="69">
        <v>0</v>
      </c>
      <c r="BF30" s="69">
        <f t="shared" si="20"/>
        <v>0</v>
      </c>
      <c r="BG30" s="69">
        <f t="shared" si="20"/>
        <v>0</v>
      </c>
      <c r="BH30" s="69">
        <f t="shared" si="20"/>
        <v>0</v>
      </c>
      <c r="BI30" s="69">
        <f t="shared" si="20"/>
        <v>0</v>
      </c>
      <c r="BJ30" s="69">
        <v>591.46965</v>
      </c>
      <c r="BK30" s="69">
        <v>0</v>
      </c>
      <c r="BL30" s="69">
        <v>7.2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f>E30</f>
        <v>763.513118</v>
      </c>
      <c r="BS30" s="69">
        <v>7.2</v>
      </c>
      <c r="BT30" s="69">
        <v>0</v>
      </c>
      <c r="BU30" s="69">
        <v>0</v>
      </c>
      <c r="BV30" s="69">
        <v>0</v>
      </c>
      <c r="BW30" s="69">
        <v>0</v>
      </c>
      <c r="BX30" s="237"/>
    </row>
    <row r="31" spans="1:76" ht="21">
      <c r="A31" s="92" t="str">
        <f>форма_1!A29</f>
        <v>2</v>
      </c>
      <c r="B31" s="98" t="str">
        <f>форма_1!B29</f>
        <v>Всего по МО "Курильский городской округ"Сахалинская область, о. Итуруп, с. Китовое, с. Рейдово</v>
      </c>
      <c r="C31" s="159" t="str">
        <f>форма_1!C29</f>
        <v>Г</v>
      </c>
      <c r="D31" s="99">
        <f>D32+D33+D38</f>
        <v>314.33799999999997</v>
      </c>
      <c r="E31" s="99">
        <f aca="true" t="shared" si="21" ref="E31:BI31">E32+E33+E38</f>
        <v>31.28613</v>
      </c>
      <c r="F31" s="99">
        <f t="shared" si="21"/>
        <v>314.33799999999997</v>
      </c>
      <c r="G31" s="99">
        <f t="shared" si="21"/>
        <v>0</v>
      </c>
      <c r="H31" s="99">
        <f t="shared" si="21"/>
        <v>3.2</v>
      </c>
      <c r="I31" s="99">
        <f t="shared" si="21"/>
        <v>2.2</v>
      </c>
      <c r="J31" s="99">
        <f t="shared" si="21"/>
        <v>0</v>
      </c>
      <c r="K31" s="99">
        <f t="shared" si="21"/>
        <v>0</v>
      </c>
      <c r="L31" s="99">
        <f t="shared" si="21"/>
        <v>0</v>
      </c>
      <c r="M31" s="99">
        <f t="shared" si="21"/>
        <v>0</v>
      </c>
      <c r="N31" s="99">
        <f t="shared" si="21"/>
        <v>314.338</v>
      </c>
      <c r="O31" s="99">
        <f t="shared" si="21"/>
        <v>3.2</v>
      </c>
      <c r="P31" s="99">
        <f t="shared" si="21"/>
        <v>2.2</v>
      </c>
      <c r="Q31" s="99">
        <f t="shared" si="21"/>
        <v>0</v>
      </c>
      <c r="R31" s="99">
        <f t="shared" si="21"/>
        <v>0</v>
      </c>
      <c r="S31" s="99">
        <f t="shared" si="21"/>
        <v>0</v>
      </c>
      <c r="T31" s="99">
        <f t="shared" si="21"/>
        <v>0</v>
      </c>
      <c r="U31" s="99">
        <f t="shared" si="21"/>
        <v>0</v>
      </c>
      <c r="V31" s="99">
        <f t="shared" si="21"/>
        <v>0</v>
      </c>
      <c r="W31" s="99">
        <f t="shared" si="21"/>
        <v>0</v>
      </c>
      <c r="X31" s="99">
        <f t="shared" si="21"/>
        <v>0</v>
      </c>
      <c r="Y31" s="99">
        <f t="shared" si="21"/>
        <v>0</v>
      </c>
      <c r="Z31" s="99">
        <f t="shared" si="21"/>
        <v>0</v>
      </c>
      <c r="AA31" s="99">
        <f t="shared" si="21"/>
        <v>0</v>
      </c>
      <c r="AB31" s="99">
        <f t="shared" si="21"/>
        <v>0</v>
      </c>
      <c r="AC31" s="99">
        <f t="shared" si="21"/>
        <v>0</v>
      </c>
      <c r="AD31" s="99">
        <f t="shared" si="21"/>
        <v>0</v>
      </c>
      <c r="AE31" s="99">
        <f t="shared" si="21"/>
        <v>0</v>
      </c>
      <c r="AF31" s="99">
        <f t="shared" si="21"/>
        <v>0</v>
      </c>
      <c r="AG31" s="99">
        <f t="shared" si="21"/>
        <v>0</v>
      </c>
      <c r="AH31" s="99">
        <f t="shared" si="21"/>
        <v>0</v>
      </c>
      <c r="AI31" s="99">
        <f t="shared" si="21"/>
        <v>0</v>
      </c>
      <c r="AJ31" s="99">
        <f t="shared" si="21"/>
        <v>0</v>
      </c>
      <c r="AK31" s="99">
        <f t="shared" si="21"/>
        <v>0</v>
      </c>
      <c r="AL31" s="99">
        <f t="shared" si="21"/>
        <v>0</v>
      </c>
      <c r="AM31" s="99">
        <f t="shared" si="21"/>
        <v>0</v>
      </c>
      <c r="AN31" s="99">
        <f t="shared" si="21"/>
        <v>0</v>
      </c>
      <c r="AO31" s="99">
        <f t="shared" si="21"/>
        <v>0</v>
      </c>
      <c r="AP31" s="99">
        <f t="shared" si="21"/>
        <v>4.20655</v>
      </c>
      <c r="AQ31" s="99">
        <f t="shared" si="21"/>
        <v>0</v>
      </c>
      <c r="AR31" s="99">
        <f t="shared" si="21"/>
        <v>0</v>
      </c>
      <c r="AS31" s="99">
        <f t="shared" si="21"/>
        <v>0</v>
      </c>
      <c r="AT31" s="99">
        <f t="shared" si="21"/>
        <v>2.08</v>
      </c>
      <c r="AU31" s="99">
        <f t="shared" si="21"/>
        <v>0</v>
      </c>
      <c r="AV31" s="99">
        <f t="shared" si="21"/>
        <v>0</v>
      </c>
      <c r="AW31" s="99">
        <f t="shared" si="21"/>
        <v>0</v>
      </c>
      <c r="AX31" s="99">
        <f t="shared" si="21"/>
        <v>0</v>
      </c>
      <c r="AY31" s="99">
        <f t="shared" si="21"/>
        <v>0</v>
      </c>
      <c r="AZ31" s="99">
        <f t="shared" si="21"/>
        <v>0</v>
      </c>
      <c r="BA31" s="99">
        <f t="shared" si="21"/>
        <v>0</v>
      </c>
      <c r="BB31" s="99">
        <f t="shared" si="21"/>
        <v>0</v>
      </c>
      <c r="BC31" s="99">
        <f t="shared" si="21"/>
        <v>0</v>
      </c>
      <c r="BD31" s="99">
        <f t="shared" si="21"/>
        <v>27.07958</v>
      </c>
      <c r="BE31" s="99">
        <f t="shared" si="21"/>
        <v>0.25</v>
      </c>
      <c r="BF31" s="99">
        <f t="shared" si="21"/>
        <v>0</v>
      </c>
      <c r="BG31" s="99">
        <f t="shared" si="21"/>
        <v>0</v>
      </c>
      <c r="BH31" s="99">
        <f t="shared" si="21"/>
        <v>0</v>
      </c>
      <c r="BI31" s="99">
        <f t="shared" si="21"/>
        <v>0</v>
      </c>
      <c r="BJ31" s="99">
        <f aca="true" t="shared" si="22" ref="BJ31:BW31">BJ32+BJ33+BJ38</f>
        <v>314.338</v>
      </c>
      <c r="BK31" s="99">
        <f t="shared" si="22"/>
        <v>0</v>
      </c>
      <c r="BL31" s="99">
        <f t="shared" si="22"/>
        <v>3.2</v>
      </c>
      <c r="BM31" s="99">
        <f t="shared" si="22"/>
        <v>2.2</v>
      </c>
      <c r="BN31" s="99">
        <f t="shared" si="22"/>
        <v>0</v>
      </c>
      <c r="BO31" s="99">
        <f t="shared" si="22"/>
        <v>0</v>
      </c>
      <c r="BP31" s="99">
        <f t="shared" si="22"/>
        <v>0</v>
      </c>
      <c r="BQ31" s="99">
        <f t="shared" si="22"/>
        <v>0</v>
      </c>
      <c r="BR31" s="99">
        <f>BR32+BR33+BR38</f>
        <v>31.28613</v>
      </c>
      <c r="BS31" s="99">
        <f t="shared" si="22"/>
        <v>0.25</v>
      </c>
      <c r="BT31" s="99">
        <f t="shared" si="22"/>
        <v>0</v>
      </c>
      <c r="BU31" s="99">
        <f t="shared" si="22"/>
        <v>0</v>
      </c>
      <c r="BV31" s="99">
        <f t="shared" si="22"/>
        <v>2.08</v>
      </c>
      <c r="BW31" s="99">
        <f t="shared" si="22"/>
        <v>0</v>
      </c>
      <c r="BX31" s="99"/>
    </row>
    <row r="32" spans="1:76" s="210" customFormat="1" ht="31.5">
      <c r="A32" s="92" t="str">
        <f>форма_1!A30</f>
        <v>2.2. </v>
      </c>
      <c r="B32" s="98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32" s="248" t="str">
        <f>форма_1!C30</f>
        <v>Г</v>
      </c>
      <c r="D32" s="99">
        <f>форма_2!K28</f>
        <v>0</v>
      </c>
      <c r="E32" s="99">
        <f>форма_2!P28</f>
        <v>0</v>
      </c>
      <c r="F32" s="99">
        <f>форма_2!Q28</f>
        <v>0</v>
      </c>
      <c r="G32" s="99">
        <f>форма_2!R28</f>
        <v>0</v>
      </c>
      <c r="H32" s="99">
        <f>форма_2!S28</f>
        <v>0</v>
      </c>
      <c r="I32" s="99">
        <f>форма_2!T28</f>
        <v>0</v>
      </c>
      <c r="J32" s="99">
        <f>форма_2!U28</f>
        <v>0</v>
      </c>
      <c r="K32" s="99">
        <f>форма_2!V28</f>
        <v>0</v>
      </c>
      <c r="L32" s="99">
        <f>форма_2!W28</f>
        <v>0</v>
      </c>
      <c r="M32" s="99">
        <f>форма_2!X28</f>
        <v>0</v>
      </c>
      <c r="N32" s="99">
        <f>форма_2!Y28</f>
        <v>0</v>
      </c>
      <c r="O32" s="99">
        <f>форма_2!Z28</f>
        <v>0</v>
      </c>
      <c r="P32" s="99">
        <f>форма_2!AA28</f>
        <v>0</v>
      </c>
      <c r="Q32" s="99">
        <f>форма_2!AB28</f>
        <v>0</v>
      </c>
      <c r="R32" s="99">
        <f>форма_2!AC28</f>
        <v>0</v>
      </c>
      <c r="S32" s="99">
        <f>форма_2!AD28</f>
        <v>0</v>
      </c>
      <c r="T32" s="99">
        <f>форма_2!AE28</f>
        <v>0</v>
      </c>
      <c r="U32" s="99">
        <f>форма_2!AF28</f>
        <v>0</v>
      </c>
      <c r="V32" s="99">
        <f>форма_2!AG28</f>
        <v>0</v>
      </c>
      <c r="W32" s="99">
        <f>форма_2!AH28</f>
        <v>0</v>
      </c>
      <c r="X32" s="99">
        <v>0</v>
      </c>
      <c r="Y32" s="99">
        <v>0</v>
      </c>
      <c r="Z32" s="99">
        <f>форма_2!AI28</f>
        <v>0</v>
      </c>
      <c r="AA32" s="99">
        <f>форма_2!AJ28</f>
        <v>0</v>
      </c>
      <c r="AB32" s="99">
        <f>форма_2!AK28</f>
        <v>0</v>
      </c>
      <c r="AC32" s="99">
        <f>форма_2!AL28</f>
        <v>0</v>
      </c>
      <c r="AD32" s="99">
        <f>форма_2!AM28</f>
        <v>0</v>
      </c>
      <c r="AE32" s="99">
        <f>форма_2!AN28</f>
        <v>0</v>
      </c>
      <c r="AF32" s="99">
        <f>форма_2!AO28</f>
        <v>0</v>
      </c>
      <c r="AG32" s="99">
        <f>форма_2!AP28</f>
        <v>0</v>
      </c>
      <c r="AH32" s="99">
        <f>форма_2!AQ28</f>
        <v>0</v>
      </c>
      <c r="AI32" s="99">
        <f>форма_2!AR28</f>
        <v>0</v>
      </c>
      <c r="AJ32" s="99">
        <f>форма_2!AS28</f>
        <v>0</v>
      </c>
      <c r="AK32" s="99">
        <f>форма_2!AT28</f>
        <v>0</v>
      </c>
      <c r="AL32" s="99">
        <f>форма_2!AU28</f>
        <v>0</v>
      </c>
      <c r="AM32" s="99">
        <f>форма_2!AV28</f>
        <v>0</v>
      </c>
      <c r="AN32" s="99">
        <f>форма_2!AW28</f>
        <v>0</v>
      </c>
      <c r="AO32" s="99">
        <f>форма_2!AX28</f>
        <v>0</v>
      </c>
      <c r="AP32" s="99">
        <f>форма_2!AY28</f>
        <v>0</v>
      </c>
      <c r="AQ32" s="99">
        <f>форма_2!AZ28</f>
        <v>0</v>
      </c>
      <c r="AR32" s="99">
        <f>форма_2!BA28</f>
        <v>0</v>
      </c>
      <c r="AS32" s="99">
        <f>форма_2!BB28</f>
        <v>0</v>
      </c>
      <c r="AT32" s="99">
        <f>форма_2!BC28</f>
        <v>0</v>
      </c>
      <c r="AU32" s="99">
        <f>форма_2!BD28</f>
        <v>0</v>
      </c>
      <c r="AV32" s="99">
        <f>форма_2!BE28</f>
        <v>0</v>
      </c>
      <c r="AW32" s="99">
        <f>форма_2!BF28</f>
        <v>0</v>
      </c>
      <c r="AX32" s="99">
        <f>форма_2!BG28</f>
        <v>0</v>
      </c>
      <c r="AY32" s="99">
        <f>форма_2!BH28</f>
        <v>0</v>
      </c>
      <c r="AZ32" s="99">
        <f>форма_2!BI28</f>
        <v>0</v>
      </c>
      <c r="BA32" s="99">
        <f>форма_2!BJ28</f>
        <v>0</v>
      </c>
      <c r="BB32" s="99">
        <f>форма_2!BK28</f>
        <v>0</v>
      </c>
      <c r="BC32" s="99">
        <f>форма_2!BL28</f>
        <v>0</v>
      </c>
      <c r="BD32" s="99">
        <f>форма_2!BM28</f>
        <v>0</v>
      </c>
      <c r="BE32" s="99">
        <f>форма_2!BN28</f>
        <v>0</v>
      </c>
      <c r="BF32" s="99">
        <f>форма_2!BO28</f>
        <v>0</v>
      </c>
      <c r="BG32" s="99">
        <f>форма_2!BP28</f>
        <v>0</v>
      </c>
      <c r="BH32" s="99">
        <f>форма_2!BQ28</f>
        <v>0</v>
      </c>
      <c r="BI32" s="99">
        <f>форма_2!BR28</f>
        <v>0</v>
      </c>
      <c r="BJ32" s="99">
        <f>форма_2!BZ28</f>
        <v>0</v>
      </c>
      <c r="BK32" s="99">
        <f>форма_2!CA28</f>
        <v>0</v>
      </c>
      <c r="BL32" s="99">
        <f>форма_2!CB28</f>
        <v>0</v>
      </c>
      <c r="BM32" s="99">
        <f>форма_2!CC28</f>
        <v>0</v>
      </c>
      <c r="BN32" s="99">
        <f>форма_2!CD28</f>
        <v>0</v>
      </c>
      <c r="BO32" s="99">
        <f>форма_2!CE28</f>
        <v>0</v>
      </c>
      <c r="BP32" s="99">
        <f>форма_2!CF28</f>
        <v>0</v>
      </c>
      <c r="BQ32" s="99">
        <f>форма_2!CG28</f>
        <v>0</v>
      </c>
      <c r="BR32" s="99">
        <f>форма_2!CH28</f>
        <v>0</v>
      </c>
      <c r="BS32" s="99">
        <f>форма_2!CI28</f>
        <v>0</v>
      </c>
      <c r="BT32" s="99">
        <f>форма_2!CJ28</f>
        <v>0</v>
      </c>
      <c r="BU32" s="99">
        <f>форма_2!CK28</f>
        <v>0</v>
      </c>
      <c r="BV32" s="99">
        <f>форма_2!CL28</f>
        <v>0</v>
      </c>
      <c r="BW32" s="99">
        <f>форма_2!CM28</f>
        <v>0</v>
      </c>
      <c r="BX32" s="249"/>
    </row>
    <row r="33" spans="1:76" s="210" customFormat="1" ht="21">
      <c r="A33" s="92" t="str">
        <f>форма_1!A31</f>
        <v>2.3.</v>
      </c>
      <c r="B33" s="98" t="str">
        <f>форма_1!B31</f>
        <v>Модернизация, техническое перевооружение, всего, в том числе:</v>
      </c>
      <c r="C33" s="248" t="str">
        <f>форма_1!C31</f>
        <v>Г</v>
      </c>
      <c r="D33" s="99">
        <f>D34+D36</f>
        <v>314.33799999999997</v>
      </c>
      <c r="E33" s="99">
        <f>E34+E36</f>
        <v>4.20655</v>
      </c>
      <c r="F33" s="99">
        <f aca="true" t="shared" si="23" ref="F33:BI33">F34+F36</f>
        <v>314.33799999999997</v>
      </c>
      <c r="G33" s="99">
        <f t="shared" si="23"/>
        <v>0</v>
      </c>
      <c r="H33" s="99">
        <f t="shared" si="23"/>
        <v>3.2</v>
      </c>
      <c r="I33" s="99">
        <f t="shared" si="23"/>
        <v>2.2</v>
      </c>
      <c r="J33" s="99">
        <f t="shared" si="23"/>
        <v>0</v>
      </c>
      <c r="K33" s="99">
        <f t="shared" si="23"/>
        <v>0</v>
      </c>
      <c r="L33" s="99">
        <f t="shared" si="23"/>
        <v>0</v>
      </c>
      <c r="M33" s="99">
        <f t="shared" si="23"/>
        <v>0</v>
      </c>
      <c r="N33" s="99">
        <f t="shared" si="23"/>
        <v>314.338</v>
      </c>
      <c r="O33" s="99">
        <f t="shared" si="23"/>
        <v>3.2</v>
      </c>
      <c r="P33" s="99">
        <f t="shared" si="23"/>
        <v>2.2</v>
      </c>
      <c r="Q33" s="99">
        <f t="shared" si="23"/>
        <v>0</v>
      </c>
      <c r="R33" s="99">
        <f t="shared" si="23"/>
        <v>0</v>
      </c>
      <c r="S33" s="99">
        <f t="shared" si="23"/>
        <v>0</v>
      </c>
      <c r="T33" s="99">
        <f t="shared" si="23"/>
        <v>0</v>
      </c>
      <c r="U33" s="99">
        <f t="shared" si="23"/>
        <v>0</v>
      </c>
      <c r="V33" s="99">
        <f t="shared" si="23"/>
        <v>0</v>
      </c>
      <c r="W33" s="99">
        <f t="shared" si="23"/>
        <v>0</v>
      </c>
      <c r="X33" s="99">
        <f t="shared" si="23"/>
        <v>0</v>
      </c>
      <c r="Y33" s="99">
        <f t="shared" si="23"/>
        <v>0</v>
      </c>
      <c r="Z33" s="99">
        <f t="shared" si="23"/>
        <v>0</v>
      </c>
      <c r="AA33" s="99">
        <f t="shared" si="23"/>
        <v>0</v>
      </c>
      <c r="AB33" s="99">
        <f t="shared" si="23"/>
        <v>0</v>
      </c>
      <c r="AC33" s="99">
        <f t="shared" si="23"/>
        <v>0</v>
      </c>
      <c r="AD33" s="99">
        <f t="shared" si="23"/>
        <v>0</v>
      </c>
      <c r="AE33" s="99">
        <f t="shared" si="23"/>
        <v>0</v>
      </c>
      <c r="AF33" s="99">
        <f t="shared" si="23"/>
        <v>0</v>
      </c>
      <c r="AG33" s="99">
        <f t="shared" si="23"/>
        <v>0</v>
      </c>
      <c r="AH33" s="99">
        <f t="shared" si="23"/>
        <v>0</v>
      </c>
      <c r="AI33" s="99">
        <f t="shared" si="23"/>
        <v>0</v>
      </c>
      <c r="AJ33" s="99">
        <f t="shared" si="23"/>
        <v>0</v>
      </c>
      <c r="AK33" s="99">
        <f t="shared" si="23"/>
        <v>0</v>
      </c>
      <c r="AL33" s="99">
        <f t="shared" si="23"/>
        <v>0</v>
      </c>
      <c r="AM33" s="99">
        <f t="shared" si="23"/>
        <v>0</v>
      </c>
      <c r="AN33" s="99">
        <f t="shared" si="23"/>
        <v>0</v>
      </c>
      <c r="AO33" s="99">
        <f t="shared" si="23"/>
        <v>0</v>
      </c>
      <c r="AP33" s="99">
        <f t="shared" si="23"/>
        <v>4.20655</v>
      </c>
      <c r="AQ33" s="99">
        <f t="shared" si="23"/>
        <v>0</v>
      </c>
      <c r="AR33" s="99">
        <f t="shared" si="23"/>
        <v>0</v>
      </c>
      <c r="AS33" s="99">
        <f t="shared" si="23"/>
        <v>0</v>
      </c>
      <c r="AT33" s="99">
        <f t="shared" si="23"/>
        <v>2.08</v>
      </c>
      <c r="AU33" s="99">
        <f t="shared" si="23"/>
        <v>0</v>
      </c>
      <c r="AV33" s="99">
        <f t="shared" si="23"/>
        <v>0</v>
      </c>
      <c r="AW33" s="99">
        <f t="shared" si="23"/>
        <v>0</v>
      </c>
      <c r="AX33" s="99">
        <f t="shared" si="23"/>
        <v>0</v>
      </c>
      <c r="AY33" s="99">
        <f t="shared" si="23"/>
        <v>0</v>
      </c>
      <c r="AZ33" s="99">
        <f t="shared" si="23"/>
        <v>0</v>
      </c>
      <c r="BA33" s="99">
        <f t="shared" si="23"/>
        <v>0</v>
      </c>
      <c r="BB33" s="99">
        <f t="shared" si="23"/>
        <v>0</v>
      </c>
      <c r="BC33" s="99">
        <f t="shared" si="23"/>
        <v>0</v>
      </c>
      <c r="BD33" s="99">
        <f t="shared" si="23"/>
        <v>0</v>
      </c>
      <c r="BE33" s="99">
        <f t="shared" si="23"/>
        <v>0</v>
      </c>
      <c r="BF33" s="99">
        <f t="shared" si="23"/>
        <v>0</v>
      </c>
      <c r="BG33" s="99">
        <f t="shared" si="23"/>
        <v>0</v>
      </c>
      <c r="BH33" s="99">
        <f t="shared" si="23"/>
        <v>0</v>
      </c>
      <c r="BI33" s="99">
        <f t="shared" si="23"/>
        <v>0</v>
      </c>
      <c r="BJ33" s="99">
        <f aca="true" t="shared" si="24" ref="BJ33:BW33">BJ34+BJ36</f>
        <v>314.338</v>
      </c>
      <c r="BK33" s="99">
        <f t="shared" si="24"/>
        <v>0</v>
      </c>
      <c r="BL33" s="99">
        <f t="shared" si="24"/>
        <v>3.2</v>
      </c>
      <c r="BM33" s="99">
        <f t="shared" si="24"/>
        <v>2.2</v>
      </c>
      <c r="BN33" s="99">
        <f t="shared" si="24"/>
        <v>0</v>
      </c>
      <c r="BO33" s="99">
        <f t="shared" si="24"/>
        <v>0</v>
      </c>
      <c r="BP33" s="99">
        <f t="shared" si="24"/>
        <v>0</v>
      </c>
      <c r="BQ33" s="99">
        <f t="shared" si="24"/>
        <v>0</v>
      </c>
      <c r="BR33" s="99">
        <f>BR34+BR36</f>
        <v>4.20655</v>
      </c>
      <c r="BS33" s="99">
        <f t="shared" si="24"/>
        <v>0</v>
      </c>
      <c r="BT33" s="99">
        <f t="shared" si="24"/>
        <v>0</v>
      </c>
      <c r="BU33" s="99">
        <f t="shared" si="24"/>
        <v>0</v>
      </c>
      <c r="BV33" s="99">
        <f t="shared" si="24"/>
        <v>2.08</v>
      </c>
      <c r="BW33" s="99">
        <f t="shared" si="24"/>
        <v>0</v>
      </c>
      <c r="BX33" s="249"/>
    </row>
    <row r="34" spans="1:76" s="210" customFormat="1" ht="21">
      <c r="A34" s="92" t="str">
        <f>форма_1!A32</f>
        <v>2.3.1</v>
      </c>
      <c r="B34" s="98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34" s="248" t="str">
        <f>форма_1!C32</f>
        <v>Г</v>
      </c>
      <c r="D34" s="99">
        <f>D35</f>
        <v>314.33799999999997</v>
      </c>
      <c r="E34" s="99">
        <f aca="true" t="shared" si="25" ref="E34:BI34">E35</f>
        <v>0</v>
      </c>
      <c r="F34" s="99">
        <f t="shared" si="25"/>
        <v>314.33799999999997</v>
      </c>
      <c r="G34" s="99">
        <f t="shared" si="25"/>
        <v>0</v>
      </c>
      <c r="H34" s="99">
        <f t="shared" si="25"/>
        <v>3.2</v>
      </c>
      <c r="I34" s="99">
        <f t="shared" si="25"/>
        <v>2.2</v>
      </c>
      <c r="J34" s="99">
        <f t="shared" si="25"/>
        <v>0</v>
      </c>
      <c r="K34" s="99">
        <f t="shared" si="25"/>
        <v>0</v>
      </c>
      <c r="L34" s="99">
        <f t="shared" si="25"/>
        <v>0</v>
      </c>
      <c r="M34" s="99">
        <f t="shared" si="25"/>
        <v>0</v>
      </c>
      <c r="N34" s="99">
        <f t="shared" si="25"/>
        <v>314.338</v>
      </c>
      <c r="O34" s="99">
        <f t="shared" si="25"/>
        <v>3.2</v>
      </c>
      <c r="P34" s="99">
        <f t="shared" si="25"/>
        <v>2.2</v>
      </c>
      <c r="Q34" s="99">
        <f t="shared" si="25"/>
        <v>0</v>
      </c>
      <c r="R34" s="99">
        <f t="shared" si="25"/>
        <v>0</v>
      </c>
      <c r="S34" s="99">
        <f t="shared" si="25"/>
        <v>0</v>
      </c>
      <c r="T34" s="99">
        <f t="shared" si="25"/>
        <v>0</v>
      </c>
      <c r="U34" s="99">
        <f t="shared" si="25"/>
        <v>0</v>
      </c>
      <c r="V34" s="99">
        <f t="shared" si="25"/>
        <v>0</v>
      </c>
      <c r="W34" s="99">
        <f t="shared" si="25"/>
        <v>0</v>
      </c>
      <c r="X34" s="99">
        <f t="shared" si="25"/>
        <v>0</v>
      </c>
      <c r="Y34" s="99">
        <f t="shared" si="25"/>
        <v>0</v>
      </c>
      <c r="Z34" s="99">
        <f t="shared" si="25"/>
        <v>0</v>
      </c>
      <c r="AA34" s="99">
        <f t="shared" si="25"/>
        <v>0</v>
      </c>
      <c r="AB34" s="99">
        <f t="shared" si="25"/>
        <v>0</v>
      </c>
      <c r="AC34" s="99">
        <f t="shared" si="25"/>
        <v>0</v>
      </c>
      <c r="AD34" s="99">
        <f t="shared" si="25"/>
        <v>0</v>
      </c>
      <c r="AE34" s="99">
        <f t="shared" si="25"/>
        <v>0</v>
      </c>
      <c r="AF34" s="99">
        <f t="shared" si="25"/>
        <v>0</v>
      </c>
      <c r="AG34" s="99">
        <f t="shared" si="25"/>
        <v>0</v>
      </c>
      <c r="AH34" s="99">
        <f t="shared" si="25"/>
        <v>0</v>
      </c>
      <c r="AI34" s="99">
        <f t="shared" si="25"/>
        <v>0</v>
      </c>
      <c r="AJ34" s="99">
        <f t="shared" si="25"/>
        <v>0</v>
      </c>
      <c r="AK34" s="99">
        <f t="shared" si="25"/>
        <v>0</v>
      </c>
      <c r="AL34" s="99">
        <f t="shared" si="25"/>
        <v>0</v>
      </c>
      <c r="AM34" s="99">
        <f t="shared" si="25"/>
        <v>0</v>
      </c>
      <c r="AN34" s="99">
        <f t="shared" si="25"/>
        <v>0</v>
      </c>
      <c r="AO34" s="99">
        <f t="shared" si="25"/>
        <v>0</v>
      </c>
      <c r="AP34" s="99">
        <f t="shared" si="25"/>
        <v>0</v>
      </c>
      <c r="AQ34" s="99">
        <f t="shared" si="25"/>
        <v>0</v>
      </c>
      <c r="AR34" s="99">
        <f t="shared" si="25"/>
        <v>0</v>
      </c>
      <c r="AS34" s="99">
        <f t="shared" si="25"/>
        <v>0</v>
      </c>
      <c r="AT34" s="99">
        <f t="shared" si="25"/>
        <v>0</v>
      </c>
      <c r="AU34" s="99">
        <f t="shared" si="25"/>
        <v>0</v>
      </c>
      <c r="AV34" s="99">
        <f t="shared" si="25"/>
        <v>0</v>
      </c>
      <c r="AW34" s="99">
        <f t="shared" si="25"/>
        <v>0</v>
      </c>
      <c r="AX34" s="99">
        <f t="shared" si="25"/>
        <v>0</v>
      </c>
      <c r="AY34" s="99">
        <f t="shared" si="25"/>
        <v>0</v>
      </c>
      <c r="AZ34" s="99">
        <f t="shared" si="25"/>
        <v>0</v>
      </c>
      <c r="BA34" s="99">
        <f t="shared" si="25"/>
        <v>0</v>
      </c>
      <c r="BB34" s="99">
        <f t="shared" si="25"/>
        <v>0</v>
      </c>
      <c r="BC34" s="99">
        <f t="shared" si="25"/>
        <v>0</v>
      </c>
      <c r="BD34" s="99">
        <f t="shared" si="25"/>
        <v>0</v>
      </c>
      <c r="BE34" s="99">
        <f t="shared" si="25"/>
        <v>0</v>
      </c>
      <c r="BF34" s="99">
        <f t="shared" si="25"/>
        <v>0</v>
      </c>
      <c r="BG34" s="99">
        <f t="shared" si="25"/>
        <v>0</v>
      </c>
      <c r="BH34" s="99">
        <f t="shared" si="25"/>
        <v>0</v>
      </c>
      <c r="BI34" s="99">
        <f t="shared" si="25"/>
        <v>0</v>
      </c>
      <c r="BJ34" s="99">
        <f aca="true" t="shared" si="26" ref="BJ34:BW34">BJ35</f>
        <v>314.338</v>
      </c>
      <c r="BK34" s="99">
        <f t="shared" si="26"/>
        <v>0</v>
      </c>
      <c r="BL34" s="99">
        <f t="shared" si="26"/>
        <v>3.2</v>
      </c>
      <c r="BM34" s="99">
        <f t="shared" si="26"/>
        <v>2.2</v>
      </c>
      <c r="BN34" s="99">
        <f t="shared" si="26"/>
        <v>0</v>
      </c>
      <c r="BO34" s="99">
        <f t="shared" si="26"/>
        <v>0</v>
      </c>
      <c r="BP34" s="99">
        <f t="shared" si="26"/>
        <v>0</v>
      </c>
      <c r="BQ34" s="99">
        <f t="shared" si="26"/>
        <v>0</v>
      </c>
      <c r="BR34" s="99">
        <f t="shared" si="26"/>
        <v>0</v>
      </c>
      <c r="BS34" s="99">
        <f t="shared" si="26"/>
        <v>0</v>
      </c>
      <c r="BT34" s="99">
        <f t="shared" si="26"/>
        <v>0</v>
      </c>
      <c r="BU34" s="99">
        <f t="shared" si="26"/>
        <v>0</v>
      </c>
      <c r="BV34" s="99">
        <f t="shared" si="26"/>
        <v>0</v>
      </c>
      <c r="BW34" s="99">
        <f t="shared" si="26"/>
        <v>0</v>
      </c>
      <c r="BX34" s="249"/>
    </row>
    <row r="35" spans="1:76" s="162" customFormat="1" ht="31.5">
      <c r="A35" s="94" t="str">
        <f>форма_1!A33</f>
        <v> 2.3.1.1</v>
      </c>
      <c r="B35" s="101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5" s="159" t="str">
        <f>форма_1!C33</f>
        <v>I_1ITK_DGU</v>
      </c>
      <c r="D35" s="69">
        <f>форма_2!K31</f>
        <v>314.33799999999997</v>
      </c>
      <c r="E35" s="69">
        <f>форма_2!P31</f>
        <v>0</v>
      </c>
      <c r="F35" s="69">
        <f>D35</f>
        <v>314.33799999999997</v>
      </c>
      <c r="G35" s="69">
        <v>0</v>
      </c>
      <c r="H35" s="69">
        <v>3.2</v>
      </c>
      <c r="I35" s="69">
        <v>2.2</v>
      </c>
      <c r="J35" s="69">
        <v>0</v>
      </c>
      <c r="K35" s="69">
        <v>0</v>
      </c>
      <c r="L35" s="69">
        <v>0</v>
      </c>
      <c r="M35" s="69">
        <v>0</v>
      </c>
      <c r="N35" s="69">
        <v>314.338</v>
      </c>
      <c r="O35" s="69">
        <v>3.2</v>
      </c>
      <c r="P35" s="69">
        <v>2.2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f>E35/2</f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f>E35/2</f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314.338</v>
      </c>
      <c r="BK35" s="69">
        <v>0</v>
      </c>
      <c r="BL35" s="69">
        <v>3.2</v>
      </c>
      <c r="BM35" s="69">
        <v>2.2</v>
      </c>
      <c r="BN35" s="69">
        <v>0</v>
      </c>
      <c r="BO35" s="69">
        <v>0</v>
      </c>
      <c r="BP35" s="69">
        <v>0</v>
      </c>
      <c r="BQ35" s="69">
        <v>0</v>
      </c>
      <c r="BR35" s="69">
        <f>E35</f>
        <v>0</v>
      </c>
      <c r="BS35" s="69">
        <v>0</v>
      </c>
      <c r="BT35" s="69">
        <v>0</v>
      </c>
      <c r="BU35" s="69">
        <v>0</v>
      </c>
      <c r="BV35" s="69">
        <v>0</v>
      </c>
      <c r="BW35" s="69">
        <v>0</v>
      </c>
      <c r="BX35" s="228"/>
    </row>
    <row r="36" spans="1:76" ht="21">
      <c r="A36" s="92" t="str">
        <f>форма_1!A34</f>
        <v>2.3.4.</v>
      </c>
      <c r="B36" s="98" t="str">
        <f>форма_1!B34</f>
        <v>Модернизация, техническое перевооружение прочих объектов основных средств, всего, в том числе</v>
      </c>
      <c r="C36" s="159" t="str">
        <f>форма_1!C34</f>
        <v>Г</v>
      </c>
      <c r="D36" s="99">
        <f>D37</f>
        <v>0</v>
      </c>
      <c r="E36" s="99">
        <f aca="true" t="shared" si="27" ref="E36:BI36">E37</f>
        <v>4.20655</v>
      </c>
      <c r="F36" s="99">
        <f t="shared" si="27"/>
        <v>0</v>
      </c>
      <c r="G36" s="99">
        <f t="shared" si="27"/>
        <v>0</v>
      </c>
      <c r="H36" s="99">
        <f t="shared" si="27"/>
        <v>0</v>
      </c>
      <c r="I36" s="99">
        <f t="shared" si="27"/>
        <v>0</v>
      </c>
      <c r="J36" s="99">
        <f t="shared" si="27"/>
        <v>0</v>
      </c>
      <c r="K36" s="99">
        <f t="shared" si="27"/>
        <v>0</v>
      </c>
      <c r="L36" s="99">
        <f t="shared" si="27"/>
        <v>0</v>
      </c>
      <c r="M36" s="99">
        <f t="shared" si="27"/>
        <v>0</v>
      </c>
      <c r="N36" s="99">
        <f t="shared" si="27"/>
        <v>0</v>
      </c>
      <c r="O36" s="99">
        <f t="shared" si="27"/>
        <v>0</v>
      </c>
      <c r="P36" s="99">
        <f t="shared" si="27"/>
        <v>0</v>
      </c>
      <c r="Q36" s="99">
        <f t="shared" si="27"/>
        <v>0</v>
      </c>
      <c r="R36" s="99">
        <f t="shared" si="27"/>
        <v>0</v>
      </c>
      <c r="S36" s="99">
        <f t="shared" si="27"/>
        <v>0</v>
      </c>
      <c r="T36" s="99">
        <f t="shared" si="27"/>
        <v>0</v>
      </c>
      <c r="U36" s="99">
        <f t="shared" si="27"/>
        <v>0</v>
      </c>
      <c r="V36" s="99">
        <f t="shared" si="27"/>
        <v>0</v>
      </c>
      <c r="W36" s="99">
        <f t="shared" si="27"/>
        <v>0</v>
      </c>
      <c r="X36" s="99">
        <f t="shared" si="27"/>
        <v>0</v>
      </c>
      <c r="Y36" s="99">
        <f t="shared" si="27"/>
        <v>0</v>
      </c>
      <c r="Z36" s="99">
        <f t="shared" si="27"/>
        <v>0</v>
      </c>
      <c r="AA36" s="99">
        <f t="shared" si="27"/>
        <v>0</v>
      </c>
      <c r="AB36" s="99">
        <f t="shared" si="27"/>
        <v>0</v>
      </c>
      <c r="AC36" s="99">
        <f t="shared" si="27"/>
        <v>0</v>
      </c>
      <c r="AD36" s="99">
        <f t="shared" si="27"/>
        <v>0</v>
      </c>
      <c r="AE36" s="99">
        <f t="shared" si="27"/>
        <v>0</v>
      </c>
      <c r="AF36" s="99">
        <f t="shared" si="27"/>
        <v>0</v>
      </c>
      <c r="AG36" s="99">
        <f t="shared" si="27"/>
        <v>0</v>
      </c>
      <c r="AH36" s="99">
        <f t="shared" si="27"/>
        <v>0</v>
      </c>
      <c r="AI36" s="99">
        <f t="shared" si="27"/>
        <v>0</v>
      </c>
      <c r="AJ36" s="99">
        <f t="shared" si="27"/>
        <v>0</v>
      </c>
      <c r="AK36" s="99">
        <f t="shared" si="27"/>
        <v>0</v>
      </c>
      <c r="AL36" s="99">
        <f t="shared" si="27"/>
        <v>0</v>
      </c>
      <c r="AM36" s="99">
        <f t="shared" si="27"/>
        <v>0</v>
      </c>
      <c r="AN36" s="99">
        <f t="shared" si="27"/>
        <v>0</v>
      </c>
      <c r="AO36" s="99">
        <f t="shared" si="27"/>
        <v>0</v>
      </c>
      <c r="AP36" s="99">
        <f t="shared" si="27"/>
        <v>4.20655</v>
      </c>
      <c r="AQ36" s="99">
        <f t="shared" si="27"/>
        <v>0</v>
      </c>
      <c r="AR36" s="99">
        <f t="shared" si="27"/>
        <v>0</v>
      </c>
      <c r="AS36" s="99">
        <f t="shared" si="27"/>
        <v>0</v>
      </c>
      <c r="AT36" s="99">
        <f t="shared" si="27"/>
        <v>2.08</v>
      </c>
      <c r="AU36" s="99">
        <f t="shared" si="27"/>
        <v>0</v>
      </c>
      <c r="AV36" s="99">
        <f t="shared" si="27"/>
        <v>0</v>
      </c>
      <c r="AW36" s="99">
        <f t="shared" si="27"/>
        <v>0</v>
      </c>
      <c r="AX36" s="99">
        <f t="shared" si="27"/>
        <v>0</v>
      </c>
      <c r="AY36" s="99">
        <f t="shared" si="27"/>
        <v>0</v>
      </c>
      <c r="AZ36" s="99">
        <f t="shared" si="27"/>
        <v>0</v>
      </c>
      <c r="BA36" s="99">
        <f t="shared" si="27"/>
        <v>0</v>
      </c>
      <c r="BB36" s="99">
        <f t="shared" si="27"/>
        <v>0</v>
      </c>
      <c r="BC36" s="99">
        <f t="shared" si="27"/>
        <v>0</v>
      </c>
      <c r="BD36" s="99">
        <f t="shared" si="27"/>
        <v>0</v>
      </c>
      <c r="BE36" s="99">
        <f t="shared" si="27"/>
        <v>0</v>
      </c>
      <c r="BF36" s="99">
        <f t="shared" si="27"/>
        <v>0</v>
      </c>
      <c r="BG36" s="99">
        <f t="shared" si="27"/>
        <v>0</v>
      </c>
      <c r="BH36" s="99">
        <f t="shared" si="27"/>
        <v>0</v>
      </c>
      <c r="BI36" s="99">
        <f t="shared" si="27"/>
        <v>0</v>
      </c>
      <c r="BJ36" s="99">
        <f aca="true" t="shared" si="28" ref="BJ36:BW36">BJ37</f>
        <v>0</v>
      </c>
      <c r="BK36" s="99">
        <f t="shared" si="28"/>
        <v>0</v>
      </c>
      <c r="BL36" s="99">
        <f t="shared" si="28"/>
        <v>0</v>
      </c>
      <c r="BM36" s="99">
        <f t="shared" si="28"/>
        <v>0</v>
      </c>
      <c r="BN36" s="99">
        <f t="shared" si="28"/>
        <v>0</v>
      </c>
      <c r="BO36" s="99">
        <f t="shared" si="28"/>
        <v>0</v>
      </c>
      <c r="BP36" s="99">
        <f t="shared" si="28"/>
        <v>0</v>
      </c>
      <c r="BQ36" s="99">
        <f t="shared" si="28"/>
        <v>0</v>
      </c>
      <c r="BR36" s="99">
        <f t="shared" si="28"/>
        <v>4.20655</v>
      </c>
      <c r="BS36" s="99">
        <f t="shared" si="28"/>
        <v>0</v>
      </c>
      <c r="BT36" s="99">
        <f t="shared" si="28"/>
        <v>0</v>
      </c>
      <c r="BU36" s="99">
        <f t="shared" si="28"/>
        <v>0</v>
      </c>
      <c r="BV36" s="99">
        <f t="shared" si="28"/>
        <v>2.08</v>
      </c>
      <c r="BW36" s="99">
        <f t="shared" si="28"/>
        <v>0</v>
      </c>
      <c r="BX36" s="228"/>
    </row>
    <row r="37" spans="1:76" s="162" customFormat="1" ht="12.75">
      <c r="A37" s="94" t="str">
        <f>форма_1!A35</f>
        <v>2.3.4.1.</v>
      </c>
      <c r="B37" s="101" t="str">
        <f>форма_1!B35</f>
        <v>Модернизация системы электроснабжения о. Итуруп</v>
      </c>
      <c r="C37" s="159" t="str">
        <f>форма_1!C35</f>
        <v>K_3IKR_MES</v>
      </c>
      <c r="D37" s="69">
        <f>форма_2!K33</f>
        <v>0</v>
      </c>
      <c r="E37" s="69">
        <f>форма_2!P33</f>
        <v>4.20655</v>
      </c>
      <c r="F37" s="69">
        <f aca="true" t="shared" si="29" ref="F37:BI39">F38</f>
        <v>0</v>
      </c>
      <c r="G37" s="69">
        <f t="shared" si="29"/>
        <v>0</v>
      </c>
      <c r="H37" s="69">
        <f t="shared" si="29"/>
        <v>0</v>
      </c>
      <c r="I37" s="69">
        <f t="shared" si="29"/>
        <v>0</v>
      </c>
      <c r="J37" s="69">
        <f t="shared" si="29"/>
        <v>0</v>
      </c>
      <c r="K37" s="69">
        <f t="shared" si="29"/>
        <v>0</v>
      </c>
      <c r="L37" s="69">
        <f t="shared" si="29"/>
        <v>0</v>
      </c>
      <c r="M37" s="69">
        <f t="shared" si="29"/>
        <v>0</v>
      </c>
      <c r="N37" s="69">
        <f t="shared" si="29"/>
        <v>0</v>
      </c>
      <c r="O37" s="69">
        <f t="shared" si="29"/>
        <v>0</v>
      </c>
      <c r="P37" s="69">
        <f t="shared" si="29"/>
        <v>0</v>
      </c>
      <c r="Q37" s="69">
        <f t="shared" si="29"/>
        <v>0</v>
      </c>
      <c r="R37" s="69">
        <f t="shared" si="29"/>
        <v>0</v>
      </c>
      <c r="S37" s="69">
        <f t="shared" si="29"/>
        <v>0</v>
      </c>
      <c r="T37" s="69">
        <f t="shared" si="29"/>
        <v>0</v>
      </c>
      <c r="U37" s="69">
        <f t="shared" si="29"/>
        <v>0</v>
      </c>
      <c r="V37" s="69">
        <f t="shared" si="29"/>
        <v>0</v>
      </c>
      <c r="W37" s="69">
        <f t="shared" si="29"/>
        <v>0</v>
      </c>
      <c r="X37" s="69">
        <f t="shared" si="29"/>
        <v>0</v>
      </c>
      <c r="Y37" s="69">
        <f t="shared" si="29"/>
        <v>0</v>
      </c>
      <c r="Z37" s="69">
        <f t="shared" si="29"/>
        <v>0</v>
      </c>
      <c r="AA37" s="69">
        <f t="shared" si="29"/>
        <v>0</v>
      </c>
      <c r="AB37" s="69">
        <f t="shared" si="29"/>
        <v>0</v>
      </c>
      <c r="AC37" s="69">
        <f t="shared" si="29"/>
        <v>0</v>
      </c>
      <c r="AD37" s="69">
        <f t="shared" si="29"/>
        <v>0</v>
      </c>
      <c r="AE37" s="69">
        <f t="shared" si="29"/>
        <v>0</v>
      </c>
      <c r="AF37" s="69">
        <f t="shared" si="29"/>
        <v>0</v>
      </c>
      <c r="AG37" s="69">
        <f t="shared" si="29"/>
        <v>0</v>
      </c>
      <c r="AH37" s="69">
        <f t="shared" si="29"/>
        <v>0</v>
      </c>
      <c r="AI37" s="69">
        <f t="shared" si="29"/>
        <v>0</v>
      </c>
      <c r="AJ37" s="69">
        <f t="shared" si="29"/>
        <v>0</v>
      </c>
      <c r="AK37" s="69">
        <f t="shared" si="29"/>
        <v>0</v>
      </c>
      <c r="AL37" s="69">
        <f t="shared" si="29"/>
        <v>0</v>
      </c>
      <c r="AM37" s="69">
        <f t="shared" si="29"/>
        <v>0</v>
      </c>
      <c r="AN37" s="69">
        <f t="shared" si="29"/>
        <v>0</v>
      </c>
      <c r="AO37" s="69">
        <f t="shared" si="29"/>
        <v>0</v>
      </c>
      <c r="AP37" s="69">
        <f>E37</f>
        <v>4.20655</v>
      </c>
      <c r="AQ37" s="69">
        <v>0</v>
      </c>
      <c r="AR37" s="69">
        <f t="shared" si="29"/>
        <v>0</v>
      </c>
      <c r="AS37" s="69">
        <f t="shared" si="29"/>
        <v>0</v>
      </c>
      <c r="AT37" s="69">
        <v>2.08</v>
      </c>
      <c r="AU37" s="69">
        <f t="shared" si="29"/>
        <v>0</v>
      </c>
      <c r="AV37" s="69">
        <f t="shared" si="29"/>
        <v>0</v>
      </c>
      <c r="AW37" s="69">
        <f t="shared" si="29"/>
        <v>0</v>
      </c>
      <c r="AX37" s="69">
        <f t="shared" si="29"/>
        <v>0</v>
      </c>
      <c r="AY37" s="69">
        <f t="shared" si="29"/>
        <v>0</v>
      </c>
      <c r="AZ37" s="69">
        <f t="shared" si="29"/>
        <v>0</v>
      </c>
      <c r="BA37" s="69">
        <f t="shared" si="29"/>
        <v>0</v>
      </c>
      <c r="BB37" s="69">
        <f t="shared" si="29"/>
        <v>0</v>
      </c>
      <c r="BC37" s="69">
        <f t="shared" si="29"/>
        <v>0</v>
      </c>
      <c r="BD37" s="69">
        <v>0</v>
      </c>
      <c r="BE37" s="69">
        <v>0</v>
      </c>
      <c r="BF37" s="69">
        <f t="shared" si="29"/>
        <v>0</v>
      </c>
      <c r="BG37" s="69">
        <f t="shared" si="29"/>
        <v>0</v>
      </c>
      <c r="BH37" s="69">
        <f t="shared" si="29"/>
        <v>0</v>
      </c>
      <c r="BI37" s="69">
        <f t="shared" si="29"/>
        <v>0</v>
      </c>
      <c r="BJ37" s="69">
        <f aca="true" t="shared" si="30" ref="BJ37:BW39">BJ38</f>
        <v>0</v>
      </c>
      <c r="BK37" s="69">
        <f t="shared" si="30"/>
        <v>0</v>
      </c>
      <c r="BL37" s="69">
        <f t="shared" si="30"/>
        <v>0</v>
      </c>
      <c r="BM37" s="69">
        <f t="shared" si="30"/>
        <v>0</v>
      </c>
      <c r="BN37" s="69">
        <f t="shared" si="30"/>
        <v>0</v>
      </c>
      <c r="BO37" s="69">
        <f t="shared" si="30"/>
        <v>0</v>
      </c>
      <c r="BP37" s="69">
        <f t="shared" si="30"/>
        <v>0</v>
      </c>
      <c r="BQ37" s="69">
        <f aca="true" t="shared" si="31" ref="BQ37:BW37">AO37</f>
        <v>0</v>
      </c>
      <c r="BR37" s="69">
        <f t="shared" si="31"/>
        <v>4.20655</v>
      </c>
      <c r="BS37" s="69">
        <f t="shared" si="31"/>
        <v>0</v>
      </c>
      <c r="BT37" s="69">
        <f t="shared" si="31"/>
        <v>0</v>
      </c>
      <c r="BU37" s="69">
        <f t="shared" si="31"/>
        <v>0</v>
      </c>
      <c r="BV37" s="69">
        <f t="shared" si="31"/>
        <v>2.08</v>
      </c>
      <c r="BW37" s="69">
        <f t="shared" si="31"/>
        <v>0</v>
      </c>
      <c r="BX37" s="228"/>
    </row>
    <row r="38" spans="1:76" s="210" customFormat="1" ht="12.75">
      <c r="A38" s="92" t="str">
        <f>форма_1!A36</f>
        <v>2.3.5.</v>
      </c>
      <c r="B38" s="98" t="str">
        <f>форма_1!B36</f>
        <v>Новое строительство, всего, в том числе:</v>
      </c>
      <c r="C38" s="248" t="str">
        <f>форма_1!C36</f>
        <v>Г</v>
      </c>
      <c r="D38" s="99">
        <f>SUM(D39)</f>
        <v>0</v>
      </c>
      <c r="E38" s="99">
        <f aca="true" t="shared" si="32" ref="E38:BP38">SUM(E39)</f>
        <v>27.07958</v>
      </c>
      <c r="F38" s="99">
        <f t="shared" si="32"/>
        <v>0</v>
      </c>
      <c r="G38" s="99">
        <f t="shared" si="32"/>
        <v>0</v>
      </c>
      <c r="H38" s="99">
        <f t="shared" si="32"/>
        <v>0</v>
      </c>
      <c r="I38" s="99">
        <f t="shared" si="32"/>
        <v>0</v>
      </c>
      <c r="J38" s="99">
        <f t="shared" si="32"/>
        <v>0</v>
      </c>
      <c r="K38" s="99">
        <f t="shared" si="32"/>
        <v>0</v>
      </c>
      <c r="L38" s="99">
        <f t="shared" si="32"/>
        <v>0</v>
      </c>
      <c r="M38" s="99">
        <f t="shared" si="32"/>
        <v>0</v>
      </c>
      <c r="N38" s="99">
        <f t="shared" si="32"/>
        <v>0</v>
      </c>
      <c r="O38" s="99">
        <f t="shared" si="32"/>
        <v>0</v>
      </c>
      <c r="P38" s="99">
        <f t="shared" si="32"/>
        <v>0</v>
      </c>
      <c r="Q38" s="99">
        <f t="shared" si="32"/>
        <v>0</v>
      </c>
      <c r="R38" s="99">
        <f t="shared" si="32"/>
        <v>0</v>
      </c>
      <c r="S38" s="99">
        <f t="shared" si="32"/>
        <v>0</v>
      </c>
      <c r="T38" s="99">
        <f t="shared" si="32"/>
        <v>0</v>
      </c>
      <c r="U38" s="99">
        <f t="shared" si="32"/>
        <v>0</v>
      </c>
      <c r="V38" s="99">
        <f t="shared" si="32"/>
        <v>0</v>
      </c>
      <c r="W38" s="99">
        <f t="shared" si="32"/>
        <v>0</v>
      </c>
      <c r="X38" s="99">
        <f t="shared" si="32"/>
        <v>0</v>
      </c>
      <c r="Y38" s="99">
        <f t="shared" si="32"/>
        <v>0</v>
      </c>
      <c r="Z38" s="99">
        <f t="shared" si="32"/>
        <v>0</v>
      </c>
      <c r="AA38" s="99">
        <f t="shared" si="32"/>
        <v>0</v>
      </c>
      <c r="AB38" s="99">
        <f t="shared" si="32"/>
        <v>0</v>
      </c>
      <c r="AC38" s="99">
        <f t="shared" si="32"/>
        <v>0</v>
      </c>
      <c r="AD38" s="99">
        <f t="shared" si="32"/>
        <v>0</v>
      </c>
      <c r="AE38" s="99">
        <f t="shared" si="32"/>
        <v>0</v>
      </c>
      <c r="AF38" s="99">
        <f t="shared" si="32"/>
        <v>0</v>
      </c>
      <c r="AG38" s="99">
        <f t="shared" si="32"/>
        <v>0</v>
      </c>
      <c r="AH38" s="99">
        <f t="shared" si="32"/>
        <v>0</v>
      </c>
      <c r="AI38" s="99">
        <f t="shared" si="32"/>
        <v>0</v>
      </c>
      <c r="AJ38" s="99">
        <f t="shared" si="32"/>
        <v>0</v>
      </c>
      <c r="AK38" s="99">
        <f t="shared" si="32"/>
        <v>0</v>
      </c>
      <c r="AL38" s="99">
        <f t="shared" si="32"/>
        <v>0</v>
      </c>
      <c r="AM38" s="99">
        <f t="shared" si="32"/>
        <v>0</v>
      </c>
      <c r="AN38" s="99">
        <f t="shared" si="32"/>
        <v>0</v>
      </c>
      <c r="AO38" s="99">
        <f t="shared" si="32"/>
        <v>0</v>
      </c>
      <c r="AP38" s="99">
        <f t="shared" si="32"/>
        <v>0</v>
      </c>
      <c r="AQ38" s="99">
        <f t="shared" si="32"/>
        <v>0</v>
      </c>
      <c r="AR38" s="99">
        <f t="shared" si="32"/>
        <v>0</v>
      </c>
      <c r="AS38" s="99">
        <f t="shared" si="32"/>
        <v>0</v>
      </c>
      <c r="AT38" s="99">
        <f t="shared" si="32"/>
        <v>0</v>
      </c>
      <c r="AU38" s="99">
        <f t="shared" si="32"/>
        <v>0</v>
      </c>
      <c r="AV38" s="99">
        <f t="shared" si="32"/>
        <v>0</v>
      </c>
      <c r="AW38" s="99">
        <f t="shared" si="32"/>
        <v>0</v>
      </c>
      <c r="AX38" s="99">
        <f t="shared" si="32"/>
        <v>0</v>
      </c>
      <c r="AY38" s="99">
        <f t="shared" si="32"/>
        <v>0</v>
      </c>
      <c r="AZ38" s="99">
        <f t="shared" si="32"/>
        <v>0</v>
      </c>
      <c r="BA38" s="99">
        <f t="shared" si="32"/>
        <v>0</v>
      </c>
      <c r="BB38" s="99">
        <f t="shared" si="32"/>
        <v>0</v>
      </c>
      <c r="BC38" s="99">
        <f t="shared" si="32"/>
        <v>0</v>
      </c>
      <c r="BD38" s="99">
        <f t="shared" si="32"/>
        <v>27.07958</v>
      </c>
      <c r="BE38" s="99">
        <f t="shared" si="32"/>
        <v>0.25</v>
      </c>
      <c r="BF38" s="99">
        <f t="shared" si="32"/>
        <v>0</v>
      </c>
      <c r="BG38" s="99">
        <f t="shared" si="32"/>
        <v>0</v>
      </c>
      <c r="BH38" s="99">
        <f t="shared" si="32"/>
        <v>0</v>
      </c>
      <c r="BI38" s="99">
        <f t="shared" si="32"/>
        <v>0</v>
      </c>
      <c r="BJ38" s="99">
        <f t="shared" si="32"/>
        <v>0</v>
      </c>
      <c r="BK38" s="99">
        <f t="shared" si="32"/>
        <v>0</v>
      </c>
      <c r="BL38" s="99">
        <f t="shared" si="32"/>
        <v>0</v>
      </c>
      <c r="BM38" s="99">
        <f t="shared" si="32"/>
        <v>0</v>
      </c>
      <c r="BN38" s="99">
        <f t="shared" si="32"/>
        <v>0</v>
      </c>
      <c r="BO38" s="99">
        <f t="shared" si="32"/>
        <v>0</v>
      </c>
      <c r="BP38" s="99">
        <f t="shared" si="32"/>
        <v>0</v>
      </c>
      <c r="BQ38" s="99">
        <f aca="true" t="shared" si="33" ref="BQ38:BW38">SUM(BQ39)</f>
        <v>0</v>
      </c>
      <c r="BR38" s="99">
        <f t="shared" si="33"/>
        <v>27.07958</v>
      </c>
      <c r="BS38" s="99">
        <f t="shared" si="33"/>
        <v>0.25</v>
      </c>
      <c r="BT38" s="99">
        <f t="shared" si="33"/>
        <v>0</v>
      </c>
      <c r="BU38" s="99">
        <f t="shared" si="33"/>
        <v>0</v>
      </c>
      <c r="BV38" s="99">
        <f t="shared" si="33"/>
        <v>0</v>
      </c>
      <c r="BW38" s="99">
        <f t="shared" si="33"/>
        <v>0</v>
      </c>
      <c r="BX38" s="249"/>
    </row>
    <row r="39" spans="1:76" s="210" customFormat="1" ht="21">
      <c r="A39" s="92" t="str">
        <f>форма_1!A37</f>
        <v>2.3.5.1.</v>
      </c>
      <c r="B39" s="98" t="str">
        <f>форма_1!B37</f>
        <v>Новое строительство объектов по производству электрической энергии, всего, в том числе:</v>
      </c>
      <c r="C39" s="248" t="str">
        <f>форма_1!C37</f>
        <v>Г</v>
      </c>
      <c r="D39" s="99">
        <f>D40</f>
        <v>0</v>
      </c>
      <c r="E39" s="99">
        <f>E40</f>
        <v>27.07958</v>
      </c>
      <c r="F39" s="99">
        <f>F40</f>
        <v>0</v>
      </c>
      <c r="G39" s="99">
        <f t="shared" si="29"/>
        <v>0</v>
      </c>
      <c r="H39" s="99">
        <f t="shared" si="29"/>
        <v>0</v>
      </c>
      <c r="I39" s="99">
        <f t="shared" si="29"/>
        <v>0</v>
      </c>
      <c r="J39" s="99">
        <f t="shared" si="29"/>
        <v>0</v>
      </c>
      <c r="K39" s="99">
        <f t="shared" si="29"/>
        <v>0</v>
      </c>
      <c r="L39" s="99">
        <f t="shared" si="29"/>
        <v>0</v>
      </c>
      <c r="M39" s="99">
        <f t="shared" si="29"/>
        <v>0</v>
      </c>
      <c r="N39" s="99">
        <f t="shared" si="29"/>
        <v>0</v>
      </c>
      <c r="O39" s="99">
        <f t="shared" si="29"/>
        <v>0</v>
      </c>
      <c r="P39" s="99">
        <f t="shared" si="29"/>
        <v>0</v>
      </c>
      <c r="Q39" s="99">
        <f t="shared" si="29"/>
        <v>0</v>
      </c>
      <c r="R39" s="99">
        <f t="shared" si="29"/>
        <v>0</v>
      </c>
      <c r="S39" s="99">
        <f t="shared" si="29"/>
        <v>0</v>
      </c>
      <c r="T39" s="99">
        <f t="shared" si="29"/>
        <v>0</v>
      </c>
      <c r="U39" s="99">
        <f t="shared" si="29"/>
        <v>0</v>
      </c>
      <c r="V39" s="99">
        <f t="shared" si="29"/>
        <v>0</v>
      </c>
      <c r="W39" s="99">
        <f t="shared" si="29"/>
        <v>0</v>
      </c>
      <c r="X39" s="99">
        <f t="shared" si="29"/>
        <v>0</v>
      </c>
      <c r="Y39" s="99">
        <f t="shared" si="29"/>
        <v>0</v>
      </c>
      <c r="Z39" s="99">
        <f t="shared" si="29"/>
        <v>0</v>
      </c>
      <c r="AA39" s="99">
        <f t="shared" si="29"/>
        <v>0</v>
      </c>
      <c r="AB39" s="99">
        <f t="shared" si="29"/>
        <v>0</v>
      </c>
      <c r="AC39" s="99">
        <f t="shared" si="29"/>
        <v>0</v>
      </c>
      <c r="AD39" s="99">
        <f t="shared" si="29"/>
        <v>0</v>
      </c>
      <c r="AE39" s="99">
        <f t="shared" si="29"/>
        <v>0</v>
      </c>
      <c r="AF39" s="99">
        <f t="shared" si="29"/>
        <v>0</v>
      </c>
      <c r="AG39" s="99">
        <f t="shared" si="29"/>
        <v>0</v>
      </c>
      <c r="AH39" s="99">
        <f t="shared" si="29"/>
        <v>0</v>
      </c>
      <c r="AI39" s="99">
        <f t="shared" si="29"/>
        <v>0</v>
      </c>
      <c r="AJ39" s="99">
        <f t="shared" si="29"/>
        <v>0</v>
      </c>
      <c r="AK39" s="99">
        <f t="shared" si="29"/>
        <v>0</v>
      </c>
      <c r="AL39" s="99">
        <f t="shared" si="29"/>
        <v>0</v>
      </c>
      <c r="AM39" s="99">
        <f t="shared" si="29"/>
        <v>0</v>
      </c>
      <c r="AN39" s="99">
        <f t="shared" si="29"/>
        <v>0</v>
      </c>
      <c r="AO39" s="99">
        <f t="shared" si="29"/>
        <v>0</v>
      </c>
      <c r="AP39" s="99">
        <f t="shared" si="29"/>
        <v>0</v>
      </c>
      <c r="AQ39" s="99">
        <f t="shared" si="29"/>
        <v>0</v>
      </c>
      <c r="AR39" s="99">
        <f t="shared" si="29"/>
        <v>0</v>
      </c>
      <c r="AS39" s="99">
        <f t="shared" si="29"/>
        <v>0</v>
      </c>
      <c r="AT39" s="99">
        <f t="shared" si="29"/>
        <v>0</v>
      </c>
      <c r="AU39" s="99">
        <f t="shared" si="29"/>
        <v>0</v>
      </c>
      <c r="AV39" s="99">
        <f t="shared" si="29"/>
        <v>0</v>
      </c>
      <c r="AW39" s="99">
        <f t="shared" si="29"/>
        <v>0</v>
      </c>
      <c r="AX39" s="99">
        <f t="shared" si="29"/>
        <v>0</v>
      </c>
      <c r="AY39" s="99">
        <f t="shared" si="29"/>
        <v>0</v>
      </c>
      <c r="AZ39" s="99">
        <f t="shared" si="29"/>
        <v>0</v>
      </c>
      <c r="BA39" s="99">
        <f t="shared" si="29"/>
        <v>0</v>
      </c>
      <c r="BB39" s="99">
        <f t="shared" si="29"/>
        <v>0</v>
      </c>
      <c r="BC39" s="99">
        <f t="shared" si="29"/>
        <v>0</v>
      </c>
      <c r="BD39" s="99">
        <f t="shared" si="29"/>
        <v>27.07958</v>
      </c>
      <c r="BE39" s="99">
        <f t="shared" si="29"/>
        <v>0.25</v>
      </c>
      <c r="BF39" s="99">
        <f t="shared" si="29"/>
        <v>0</v>
      </c>
      <c r="BG39" s="99">
        <f t="shared" si="29"/>
        <v>0</v>
      </c>
      <c r="BH39" s="99">
        <f t="shared" si="29"/>
        <v>0</v>
      </c>
      <c r="BI39" s="99">
        <f t="shared" si="29"/>
        <v>0</v>
      </c>
      <c r="BJ39" s="99">
        <f t="shared" si="30"/>
        <v>0</v>
      </c>
      <c r="BK39" s="99">
        <f t="shared" si="30"/>
        <v>0</v>
      </c>
      <c r="BL39" s="99">
        <f t="shared" si="30"/>
        <v>0</v>
      </c>
      <c r="BM39" s="99">
        <f t="shared" si="30"/>
        <v>0</v>
      </c>
      <c r="BN39" s="99">
        <f t="shared" si="30"/>
        <v>0</v>
      </c>
      <c r="BO39" s="99">
        <f t="shared" si="30"/>
        <v>0</v>
      </c>
      <c r="BP39" s="99">
        <f t="shared" si="30"/>
        <v>0</v>
      </c>
      <c r="BQ39" s="99">
        <f t="shared" si="30"/>
        <v>0</v>
      </c>
      <c r="BR39" s="99">
        <f t="shared" si="30"/>
        <v>27.07958</v>
      </c>
      <c r="BS39" s="99">
        <f t="shared" si="30"/>
        <v>0.25</v>
      </c>
      <c r="BT39" s="99">
        <f t="shared" si="30"/>
        <v>0</v>
      </c>
      <c r="BU39" s="99">
        <f t="shared" si="30"/>
        <v>0</v>
      </c>
      <c r="BV39" s="99">
        <f t="shared" si="30"/>
        <v>0</v>
      </c>
      <c r="BW39" s="99">
        <f t="shared" si="30"/>
        <v>0</v>
      </c>
      <c r="BX39" s="250"/>
    </row>
    <row r="40" spans="1:76" s="162" customFormat="1" ht="31.5">
      <c r="A40" s="94" t="str">
        <f>форма_1!A38</f>
        <v>2.3.5.1.</v>
      </c>
      <c r="B40" s="101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40" s="159" t="str">
        <f>форма_1!C38</f>
        <v>K_6IR_SES</v>
      </c>
      <c r="D40" s="69">
        <f>форма_2!K36</f>
        <v>0</v>
      </c>
      <c r="E40" s="69">
        <f>форма_2!P36</f>
        <v>27.07958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f>E40</f>
        <v>27.07958</v>
      </c>
      <c r="BE40" s="69">
        <v>0.25</v>
      </c>
      <c r="BF40" s="69">
        <v>0</v>
      </c>
      <c r="BG40" s="69">
        <v>0</v>
      </c>
      <c r="BH40" s="69">
        <v>0</v>
      </c>
      <c r="BI40" s="69">
        <v>0</v>
      </c>
      <c r="BJ40" s="69">
        <v>0</v>
      </c>
      <c r="BK40" s="69">
        <v>0</v>
      </c>
      <c r="BL40" s="69">
        <v>0</v>
      </c>
      <c r="BM40" s="69">
        <v>0</v>
      </c>
      <c r="BN40" s="69">
        <v>0</v>
      </c>
      <c r="BO40" s="69">
        <v>0</v>
      </c>
      <c r="BP40" s="69">
        <v>0</v>
      </c>
      <c r="BQ40" s="69">
        <f aca="true" t="shared" si="34" ref="BQ40:BW40">BC40</f>
        <v>0</v>
      </c>
      <c r="BR40" s="69">
        <f t="shared" si="34"/>
        <v>27.07958</v>
      </c>
      <c r="BS40" s="69">
        <f t="shared" si="34"/>
        <v>0.25</v>
      </c>
      <c r="BT40" s="69">
        <f t="shared" si="34"/>
        <v>0</v>
      </c>
      <c r="BU40" s="69">
        <f t="shared" si="34"/>
        <v>0</v>
      </c>
      <c r="BV40" s="69">
        <f t="shared" si="34"/>
        <v>0</v>
      </c>
      <c r="BW40" s="69">
        <f t="shared" si="34"/>
        <v>0</v>
      </c>
      <c r="BX40" s="161"/>
    </row>
  </sheetData>
  <sheetProtection selectLockedCells="1" selectUnlockedCells="1"/>
  <mergeCells count="40">
    <mergeCell ref="AV15:BB15"/>
    <mergeCell ref="BD16:BI16"/>
    <mergeCell ref="BX13:BX17"/>
    <mergeCell ref="T13:AG13"/>
    <mergeCell ref="AH13:BW13"/>
    <mergeCell ref="T14:AG14"/>
    <mergeCell ref="BJ14:BW14"/>
    <mergeCell ref="BQ15:BW15"/>
    <mergeCell ref="AV14:BI14"/>
    <mergeCell ref="BC15:BI15"/>
    <mergeCell ref="U16:Z16"/>
    <mergeCell ref="AW16:BB16"/>
    <mergeCell ref="C13:C17"/>
    <mergeCell ref="D13:E15"/>
    <mergeCell ref="AO15:AU15"/>
    <mergeCell ref="T15:Z15"/>
    <mergeCell ref="AB16:AG16"/>
    <mergeCell ref="AH14:AU14"/>
    <mergeCell ref="G16:L16"/>
    <mergeCell ref="N16:S16"/>
    <mergeCell ref="BR16:BW16"/>
    <mergeCell ref="F13:S14"/>
    <mergeCell ref="F15:L15"/>
    <mergeCell ref="M15:S15"/>
    <mergeCell ref="AP16:AU16"/>
    <mergeCell ref="E16:E17"/>
    <mergeCell ref="AI16:AN16"/>
    <mergeCell ref="AH15:AN15"/>
    <mergeCell ref="BJ15:BP15"/>
    <mergeCell ref="BK16:BP16"/>
    <mergeCell ref="AC1:AG1"/>
    <mergeCell ref="A3:AG3"/>
    <mergeCell ref="L5:S5"/>
    <mergeCell ref="L6:S6"/>
    <mergeCell ref="M10:W10"/>
    <mergeCell ref="AA15:AG15"/>
    <mergeCell ref="M11:W11"/>
    <mergeCell ref="A13:A17"/>
    <mergeCell ref="B13:B17"/>
    <mergeCell ref="D16:D1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9.125" style="57" customWidth="1"/>
    <col min="2" max="2" width="36.375" style="57" customWidth="1"/>
    <col min="3" max="18" width="9.125" style="57" customWidth="1"/>
    <col min="19" max="19" width="7.625" style="57" customWidth="1"/>
    <col min="20" max="16384" width="9.125" style="57" customWidth="1"/>
  </cols>
  <sheetData>
    <row r="1" spans="1:39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  <c r="W1" s="13"/>
      <c r="X1" s="13"/>
      <c r="Y1" s="13"/>
      <c r="Z1" s="13"/>
      <c r="AA1" s="13"/>
      <c r="AB1" s="12"/>
      <c r="AC1" s="12"/>
      <c r="AD1" s="12"/>
      <c r="AE1" s="12"/>
      <c r="AF1" s="12"/>
      <c r="AG1" s="13"/>
      <c r="AH1" s="12"/>
      <c r="AI1" s="336" t="s">
        <v>107</v>
      </c>
      <c r="AJ1" s="336"/>
      <c r="AK1" s="336"/>
      <c r="AL1" s="336"/>
      <c r="AM1" s="336"/>
    </row>
    <row r="2" spans="1:39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12.75">
      <c r="A3" s="325" t="s">
        <v>108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</row>
    <row r="4" spans="1:39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58" t="s">
        <v>109</v>
      </c>
      <c r="R4" s="4" t="s">
        <v>148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11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58"/>
      <c r="R5" s="59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22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5"/>
      <c r="L6" s="5"/>
      <c r="M6" s="5"/>
      <c r="N6" s="5"/>
      <c r="O6" s="61" t="s">
        <v>2</v>
      </c>
      <c r="P6" s="344" t="str">
        <f>форма_1!M5</f>
        <v>Общество с ограниченной ответственностью "ДальЭнергоИнвест"</v>
      </c>
      <c r="Q6" s="344"/>
      <c r="R6" s="344"/>
      <c r="S6" s="344"/>
      <c r="T6" s="344"/>
      <c r="U6" s="344"/>
      <c r="V6" s="344"/>
      <c r="W6" s="344"/>
      <c r="X6" s="344"/>
      <c r="Y6" s="344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</row>
    <row r="7" spans="1:39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0"/>
      <c r="L7" s="60"/>
      <c r="M7" s="60"/>
      <c r="N7" s="60"/>
      <c r="O7" s="18"/>
      <c r="P7" s="329" t="s">
        <v>4</v>
      </c>
      <c r="Q7" s="329"/>
      <c r="R7" s="329"/>
      <c r="S7" s="329"/>
      <c r="T7" s="329"/>
      <c r="U7" s="329"/>
      <c r="V7" s="329"/>
      <c r="W7" s="32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27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8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</row>
    <row r="9" spans="1:39" ht="13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 t="s">
        <v>5</v>
      </c>
      <c r="S9" s="133" t="str">
        <f>форма_1!O8</f>
        <v>2020</v>
      </c>
      <c r="T9" s="5" t="s">
        <v>6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</row>
    <row r="10" spans="1:39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 t="s">
        <v>7</v>
      </c>
      <c r="Q11" s="328" t="str">
        <f>форма_1!N10</f>
        <v>Приказом РЭК Сахалинской области №87 от 29 октября 2019 года</v>
      </c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</row>
    <row r="12" spans="1:39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0"/>
      <c r="Q12" s="329" t="s">
        <v>8</v>
      </c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3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</row>
    <row r="14" spans="1:39" ht="12.75" customHeight="1">
      <c r="A14" s="345" t="s">
        <v>9</v>
      </c>
      <c r="B14" s="345" t="s">
        <v>61</v>
      </c>
      <c r="C14" s="345" t="s">
        <v>11</v>
      </c>
      <c r="D14" s="346" t="s">
        <v>570</v>
      </c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</row>
    <row r="15" spans="1:39" ht="24" customHeight="1">
      <c r="A15" s="345"/>
      <c r="B15" s="345"/>
      <c r="C15" s="345"/>
      <c r="D15" s="350" t="s">
        <v>110</v>
      </c>
      <c r="E15" s="350"/>
      <c r="F15" s="350"/>
      <c r="G15" s="350"/>
      <c r="H15" s="350"/>
      <c r="I15" s="350"/>
      <c r="J15" s="350"/>
      <c r="K15" s="345" t="s">
        <v>111</v>
      </c>
      <c r="L15" s="345"/>
      <c r="M15" s="345"/>
      <c r="N15" s="345"/>
      <c r="O15" s="345"/>
      <c r="P15" s="345"/>
      <c r="Q15" s="345"/>
      <c r="R15" s="345" t="s">
        <v>112</v>
      </c>
      <c r="S15" s="345"/>
      <c r="T15" s="345"/>
      <c r="U15" s="345"/>
      <c r="V15" s="345"/>
      <c r="W15" s="345"/>
      <c r="X15" s="345"/>
      <c r="Y15" s="345"/>
      <c r="Z15" s="345" t="s">
        <v>113</v>
      </c>
      <c r="AA15" s="345"/>
      <c r="AB15" s="345"/>
      <c r="AC15" s="345"/>
      <c r="AD15" s="345"/>
      <c r="AE15" s="345"/>
      <c r="AF15" s="345"/>
      <c r="AG15" s="345" t="s">
        <v>571</v>
      </c>
      <c r="AH15" s="345"/>
      <c r="AI15" s="345"/>
      <c r="AJ15" s="345"/>
      <c r="AK15" s="345"/>
      <c r="AL15" s="345"/>
      <c r="AM15" s="345"/>
    </row>
    <row r="16" spans="1:39" ht="25.5" customHeight="1">
      <c r="A16" s="345"/>
      <c r="B16" s="345"/>
      <c r="C16" s="345"/>
      <c r="D16" s="6" t="s">
        <v>68</v>
      </c>
      <c r="E16" s="346" t="s">
        <v>69</v>
      </c>
      <c r="F16" s="346"/>
      <c r="G16" s="346"/>
      <c r="H16" s="346"/>
      <c r="I16" s="346"/>
      <c r="J16" s="346"/>
      <c r="K16" s="6" t="s">
        <v>68</v>
      </c>
      <c r="L16" s="346" t="s">
        <v>69</v>
      </c>
      <c r="M16" s="346"/>
      <c r="N16" s="346"/>
      <c r="O16" s="346"/>
      <c r="P16" s="346"/>
      <c r="Q16" s="346"/>
      <c r="R16" s="345" t="s">
        <v>68</v>
      </c>
      <c r="S16" s="345"/>
      <c r="T16" s="346" t="s">
        <v>69</v>
      </c>
      <c r="U16" s="346"/>
      <c r="V16" s="346"/>
      <c r="W16" s="346"/>
      <c r="X16" s="346"/>
      <c r="Y16" s="346"/>
      <c r="Z16" s="6" t="s">
        <v>68</v>
      </c>
      <c r="AA16" s="346" t="s">
        <v>69</v>
      </c>
      <c r="AB16" s="346"/>
      <c r="AC16" s="346"/>
      <c r="AD16" s="346"/>
      <c r="AE16" s="346"/>
      <c r="AF16" s="346"/>
      <c r="AG16" s="6" t="s">
        <v>68</v>
      </c>
      <c r="AH16" s="346" t="s">
        <v>69</v>
      </c>
      <c r="AI16" s="346"/>
      <c r="AJ16" s="346"/>
      <c r="AK16" s="346"/>
      <c r="AL16" s="346"/>
      <c r="AM16" s="346"/>
    </row>
    <row r="17" spans="1:39" ht="12.75" customHeight="1">
      <c r="A17" s="345"/>
      <c r="B17" s="345"/>
      <c r="C17" s="345"/>
      <c r="D17" s="7" t="s">
        <v>70</v>
      </c>
      <c r="E17" s="7" t="s">
        <v>70</v>
      </c>
      <c r="F17" s="8" t="s">
        <v>71</v>
      </c>
      <c r="G17" s="8" t="s">
        <v>72</v>
      </c>
      <c r="H17" s="8" t="s">
        <v>73</v>
      </c>
      <c r="I17" s="8" t="s">
        <v>74</v>
      </c>
      <c r="J17" s="8" t="s">
        <v>75</v>
      </c>
      <c r="K17" s="7" t="s">
        <v>70</v>
      </c>
      <c r="L17" s="7" t="s">
        <v>70</v>
      </c>
      <c r="M17" s="8" t="s">
        <v>71</v>
      </c>
      <c r="N17" s="8" t="s">
        <v>72</v>
      </c>
      <c r="O17" s="8" t="s">
        <v>73</v>
      </c>
      <c r="P17" s="8" t="s">
        <v>74</v>
      </c>
      <c r="Q17" s="8" t="s">
        <v>75</v>
      </c>
      <c r="R17" s="348" t="s">
        <v>70</v>
      </c>
      <c r="S17" s="348"/>
      <c r="T17" s="7" t="s">
        <v>70</v>
      </c>
      <c r="U17" s="8" t="s">
        <v>71</v>
      </c>
      <c r="V17" s="8" t="s">
        <v>72</v>
      </c>
      <c r="W17" s="8" t="s">
        <v>73</v>
      </c>
      <c r="X17" s="8" t="s">
        <v>74</v>
      </c>
      <c r="Y17" s="8" t="s">
        <v>75</v>
      </c>
      <c r="Z17" s="7" t="s">
        <v>70</v>
      </c>
      <c r="AA17" s="7" t="s">
        <v>70</v>
      </c>
      <c r="AB17" s="8" t="s">
        <v>71</v>
      </c>
      <c r="AC17" s="8" t="s">
        <v>72</v>
      </c>
      <c r="AD17" s="8" t="s">
        <v>73</v>
      </c>
      <c r="AE17" s="8" t="s">
        <v>74</v>
      </c>
      <c r="AF17" s="8" t="s">
        <v>75</v>
      </c>
      <c r="AG17" s="7" t="s">
        <v>76</v>
      </c>
      <c r="AH17" s="7" t="s">
        <v>70</v>
      </c>
      <c r="AI17" s="8" t="s">
        <v>71</v>
      </c>
      <c r="AJ17" s="8" t="s">
        <v>72</v>
      </c>
      <c r="AK17" s="8" t="s">
        <v>73</v>
      </c>
      <c r="AL17" s="8" t="s">
        <v>74</v>
      </c>
      <c r="AM17" s="8" t="s">
        <v>75</v>
      </c>
    </row>
    <row r="18" spans="1:39" ht="12.75">
      <c r="A18" s="169">
        <v>1</v>
      </c>
      <c r="B18" s="169">
        <v>2</v>
      </c>
      <c r="C18" s="169">
        <v>3</v>
      </c>
      <c r="D18" s="205" t="s">
        <v>114</v>
      </c>
      <c r="E18" s="205" t="s">
        <v>115</v>
      </c>
      <c r="F18" s="205" t="s">
        <v>116</v>
      </c>
      <c r="G18" s="205" t="s">
        <v>117</v>
      </c>
      <c r="H18" s="205" t="s">
        <v>118</v>
      </c>
      <c r="I18" s="205" t="s">
        <v>119</v>
      </c>
      <c r="J18" s="205" t="s">
        <v>120</v>
      </c>
      <c r="K18" s="205" t="s">
        <v>121</v>
      </c>
      <c r="L18" s="205" t="s">
        <v>122</v>
      </c>
      <c r="M18" s="205" t="s">
        <v>123</v>
      </c>
      <c r="N18" s="205" t="s">
        <v>124</v>
      </c>
      <c r="O18" s="205" t="s">
        <v>125</v>
      </c>
      <c r="P18" s="205" t="s">
        <v>126</v>
      </c>
      <c r="Q18" s="205" t="s">
        <v>127</v>
      </c>
      <c r="R18" s="351" t="s">
        <v>128</v>
      </c>
      <c r="S18" s="351"/>
      <c r="T18" s="205" t="s">
        <v>129</v>
      </c>
      <c r="U18" s="205" t="s">
        <v>130</v>
      </c>
      <c r="V18" s="205" t="s">
        <v>131</v>
      </c>
      <c r="W18" s="205" t="s">
        <v>132</v>
      </c>
      <c r="X18" s="205" t="s">
        <v>133</v>
      </c>
      <c r="Y18" s="205" t="s">
        <v>134</v>
      </c>
      <c r="Z18" s="205" t="s">
        <v>135</v>
      </c>
      <c r="AA18" s="205" t="s">
        <v>136</v>
      </c>
      <c r="AB18" s="205" t="s">
        <v>137</v>
      </c>
      <c r="AC18" s="205" t="s">
        <v>138</v>
      </c>
      <c r="AD18" s="205" t="s">
        <v>139</v>
      </c>
      <c r="AE18" s="205" t="s">
        <v>140</v>
      </c>
      <c r="AF18" s="205" t="s">
        <v>141</v>
      </c>
      <c r="AG18" s="205" t="s">
        <v>142</v>
      </c>
      <c r="AH18" s="205" t="s">
        <v>143</v>
      </c>
      <c r="AI18" s="205" t="s">
        <v>144</v>
      </c>
      <c r="AJ18" s="205" t="s">
        <v>145</v>
      </c>
      <c r="AK18" s="205" t="s">
        <v>105</v>
      </c>
      <c r="AL18" s="205" t="s">
        <v>146</v>
      </c>
      <c r="AM18" s="205" t="s">
        <v>147</v>
      </c>
    </row>
    <row r="19" spans="1:39" s="210" customFormat="1" ht="21">
      <c r="A19" s="92">
        <f>форма_1!A17</f>
        <v>0</v>
      </c>
      <c r="B19" s="98" t="str">
        <f>форма_1!B17</f>
        <v>ВСЕГО по инвестиционной программе ООО "ДальЭнергоИнвест"</v>
      </c>
      <c r="C19" s="160" t="str">
        <f>форма_1!C17</f>
        <v>Г</v>
      </c>
      <c r="D19" s="115">
        <f>D23+D31</f>
        <v>0</v>
      </c>
      <c r="E19" s="115">
        <f aca="true" t="shared" si="0" ref="E19:Q19">E23+E31</f>
        <v>0</v>
      </c>
      <c r="F19" s="115">
        <f t="shared" si="0"/>
        <v>0</v>
      </c>
      <c r="G19" s="115">
        <f t="shared" si="0"/>
        <v>0</v>
      </c>
      <c r="H19" s="115">
        <f t="shared" si="0"/>
        <v>0</v>
      </c>
      <c r="I19" s="115">
        <f t="shared" si="0"/>
        <v>0</v>
      </c>
      <c r="J19" s="115">
        <f t="shared" si="0"/>
        <v>0</v>
      </c>
      <c r="K19" s="115">
        <f t="shared" si="0"/>
        <v>0</v>
      </c>
      <c r="L19" s="115">
        <f t="shared" si="0"/>
        <v>0</v>
      </c>
      <c r="M19" s="115">
        <f t="shared" si="0"/>
        <v>0</v>
      </c>
      <c r="N19" s="115">
        <f t="shared" si="0"/>
        <v>0</v>
      </c>
      <c r="O19" s="115">
        <f t="shared" si="0"/>
        <v>0</v>
      </c>
      <c r="P19" s="115">
        <f t="shared" si="0"/>
        <v>0</v>
      </c>
      <c r="Q19" s="115">
        <f t="shared" si="0"/>
        <v>0</v>
      </c>
      <c r="R19" s="349">
        <f>R23+R31</f>
        <v>0</v>
      </c>
      <c r="S19" s="349"/>
      <c r="T19" s="99">
        <f>T23+T31</f>
        <v>0</v>
      </c>
      <c r="U19" s="99">
        <f aca="true" t="shared" si="1" ref="U19:AM19">U23+U31</f>
        <v>0</v>
      </c>
      <c r="V19" s="99">
        <f t="shared" si="1"/>
        <v>0</v>
      </c>
      <c r="W19" s="99">
        <f t="shared" si="1"/>
        <v>0</v>
      </c>
      <c r="X19" s="99">
        <f t="shared" si="1"/>
        <v>0</v>
      </c>
      <c r="Y19" s="99">
        <f t="shared" si="1"/>
        <v>0</v>
      </c>
      <c r="Z19" s="99">
        <f t="shared" si="1"/>
        <v>0</v>
      </c>
      <c r="AA19" s="99">
        <f t="shared" si="1"/>
        <v>2.1703390000000002</v>
      </c>
      <c r="AB19" s="99">
        <f t="shared" si="1"/>
        <v>0</v>
      </c>
      <c r="AC19" s="99">
        <f t="shared" si="1"/>
        <v>0</v>
      </c>
      <c r="AD19" s="99">
        <f t="shared" si="1"/>
        <v>0</v>
      </c>
      <c r="AE19" s="99">
        <f t="shared" si="1"/>
        <v>1.26</v>
      </c>
      <c r="AF19" s="99">
        <f t="shared" si="1"/>
        <v>0</v>
      </c>
      <c r="AG19" s="99">
        <f t="shared" si="1"/>
        <v>0</v>
      </c>
      <c r="AH19" s="99">
        <f t="shared" si="1"/>
        <v>2.1703390000000002</v>
      </c>
      <c r="AI19" s="99">
        <f t="shared" si="1"/>
        <v>0</v>
      </c>
      <c r="AJ19" s="99">
        <f t="shared" si="1"/>
        <v>0</v>
      </c>
      <c r="AK19" s="99">
        <f t="shared" si="1"/>
        <v>0</v>
      </c>
      <c r="AL19" s="99">
        <f t="shared" si="1"/>
        <v>1.26</v>
      </c>
      <c r="AM19" s="99">
        <f t="shared" si="1"/>
        <v>0</v>
      </c>
    </row>
    <row r="20" spans="1:39" s="210" customFormat="1" ht="12.75">
      <c r="A20" s="92" t="str">
        <f>форма_1!A18</f>
        <v>0.2.</v>
      </c>
      <c r="B20" s="98" t="str">
        <f>форма_1!B18</f>
        <v>Реконструкция, всего</v>
      </c>
      <c r="C20" s="160" t="str">
        <f>форма_1!C18</f>
        <v>Г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349">
        <v>0</v>
      </c>
      <c r="S20" s="349"/>
      <c r="T20" s="99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</row>
    <row r="21" spans="1:39" s="210" customFormat="1" ht="47.25" customHeight="1">
      <c r="A21" s="92" t="str">
        <f>форма_1!A19</f>
        <v>0.3.</v>
      </c>
      <c r="B21" s="98" t="str">
        <f>форма_1!B19</f>
        <v>Модернизация, техническое перевооружение, всего</v>
      </c>
      <c r="C21" s="160" t="str">
        <f>форма_1!C19</f>
        <v>Г</v>
      </c>
      <c r="D21" s="115">
        <f>D25+D33</f>
        <v>0</v>
      </c>
      <c r="E21" s="115">
        <f aca="true" t="shared" si="2" ref="E21:Q21">E25+E33</f>
        <v>0</v>
      </c>
      <c r="F21" s="115">
        <f t="shared" si="2"/>
        <v>0</v>
      </c>
      <c r="G21" s="115">
        <f t="shared" si="2"/>
        <v>0</v>
      </c>
      <c r="H21" s="115">
        <f t="shared" si="2"/>
        <v>0</v>
      </c>
      <c r="I21" s="115">
        <f t="shared" si="2"/>
        <v>0</v>
      </c>
      <c r="J21" s="115">
        <f t="shared" si="2"/>
        <v>0</v>
      </c>
      <c r="K21" s="115">
        <f t="shared" si="2"/>
        <v>0</v>
      </c>
      <c r="L21" s="115">
        <f t="shared" si="2"/>
        <v>0</v>
      </c>
      <c r="M21" s="115">
        <f t="shared" si="2"/>
        <v>0</v>
      </c>
      <c r="N21" s="115">
        <f t="shared" si="2"/>
        <v>0</v>
      </c>
      <c r="O21" s="115">
        <f t="shared" si="2"/>
        <v>0</v>
      </c>
      <c r="P21" s="115">
        <f t="shared" si="2"/>
        <v>0</v>
      </c>
      <c r="Q21" s="115">
        <f t="shared" si="2"/>
        <v>0</v>
      </c>
      <c r="R21" s="349">
        <f>R25+R33</f>
        <v>0</v>
      </c>
      <c r="S21" s="349"/>
      <c r="T21" s="99">
        <f>T25+T36</f>
        <v>0</v>
      </c>
      <c r="U21" s="99">
        <f aca="true" t="shared" si="3" ref="U21:AM21">U25+U36</f>
        <v>0</v>
      </c>
      <c r="V21" s="99">
        <f t="shared" si="3"/>
        <v>0</v>
      </c>
      <c r="W21" s="99">
        <f t="shared" si="3"/>
        <v>0</v>
      </c>
      <c r="X21" s="99">
        <f t="shared" si="3"/>
        <v>0</v>
      </c>
      <c r="Y21" s="99">
        <f t="shared" si="3"/>
        <v>0</v>
      </c>
      <c r="Z21" s="99">
        <f t="shared" si="3"/>
        <v>0</v>
      </c>
      <c r="AA21" s="99">
        <f t="shared" si="3"/>
        <v>2.1703390000000002</v>
      </c>
      <c r="AB21" s="99">
        <f t="shared" si="3"/>
        <v>0</v>
      </c>
      <c r="AC21" s="99">
        <f t="shared" si="3"/>
        <v>0</v>
      </c>
      <c r="AD21" s="99">
        <f t="shared" si="3"/>
        <v>0</v>
      </c>
      <c r="AE21" s="99">
        <f t="shared" si="3"/>
        <v>1.26</v>
      </c>
      <c r="AF21" s="99">
        <f t="shared" si="3"/>
        <v>0</v>
      </c>
      <c r="AG21" s="99">
        <f t="shared" si="3"/>
        <v>0</v>
      </c>
      <c r="AH21" s="99">
        <f t="shared" si="3"/>
        <v>2.1703390000000002</v>
      </c>
      <c r="AI21" s="99">
        <f t="shared" si="3"/>
        <v>0</v>
      </c>
      <c r="AJ21" s="99">
        <f t="shared" si="3"/>
        <v>0</v>
      </c>
      <c r="AK21" s="99">
        <f t="shared" si="3"/>
        <v>0</v>
      </c>
      <c r="AL21" s="99">
        <f t="shared" si="3"/>
        <v>1.26</v>
      </c>
      <c r="AM21" s="99">
        <f t="shared" si="3"/>
        <v>0</v>
      </c>
    </row>
    <row r="22" spans="1:39" s="210" customFormat="1" ht="35.25" customHeight="1">
      <c r="A22" s="92" t="str">
        <f>форма_1!A20</f>
        <v>0.5</v>
      </c>
      <c r="B22" s="98" t="str">
        <f>форма_1!B20</f>
        <v>Новое строительство, всего</v>
      </c>
      <c r="C22" s="160" t="str">
        <f>форма_1!C20</f>
        <v>Г</v>
      </c>
      <c r="D22" s="115">
        <f>D28+D38</f>
        <v>0</v>
      </c>
      <c r="E22" s="115">
        <f aca="true" t="shared" si="4" ref="E22:Q22">E28+E38</f>
        <v>0</v>
      </c>
      <c r="F22" s="115">
        <f t="shared" si="4"/>
        <v>0</v>
      </c>
      <c r="G22" s="115">
        <f t="shared" si="4"/>
        <v>0</v>
      </c>
      <c r="H22" s="115">
        <f t="shared" si="4"/>
        <v>0</v>
      </c>
      <c r="I22" s="115">
        <f t="shared" si="4"/>
        <v>0</v>
      </c>
      <c r="J22" s="115">
        <f t="shared" si="4"/>
        <v>0</v>
      </c>
      <c r="K22" s="115">
        <f t="shared" si="4"/>
        <v>0</v>
      </c>
      <c r="L22" s="115">
        <f t="shared" si="4"/>
        <v>0</v>
      </c>
      <c r="M22" s="115">
        <f t="shared" si="4"/>
        <v>0</v>
      </c>
      <c r="N22" s="115">
        <f t="shared" si="4"/>
        <v>0</v>
      </c>
      <c r="O22" s="115">
        <f t="shared" si="4"/>
        <v>0</v>
      </c>
      <c r="P22" s="115">
        <f t="shared" si="4"/>
        <v>0</v>
      </c>
      <c r="Q22" s="115">
        <f t="shared" si="4"/>
        <v>0</v>
      </c>
      <c r="R22" s="349">
        <f>R28+R38</f>
        <v>0</v>
      </c>
      <c r="S22" s="349"/>
      <c r="T22" s="99">
        <f>T28+T38</f>
        <v>0</v>
      </c>
      <c r="U22" s="99">
        <f aca="true" t="shared" si="5" ref="U22:AM22">U28+U38</f>
        <v>0</v>
      </c>
      <c r="V22" s="99">
        <f t="shared" si="5"/>
        <v>0</v>
      </c>
      <c r="W22" s="99">
        <f t="shared" si="5"/>
        <v>0</v>
      </c>
      <c r="X22" s="99">
        <f t="shared" si="5"/>
        <v>0</v>
      </c>
      <c r="Y22" s="99">
        <f t="shared" si="5"/>
        <v>0</v>
      </c>
      <c r="Z22" s="99">
        <f t="shared" si="5"/>
        <v>0</v>
      </c>
      <c r="AA22" s="99">
        <f t="shared" si="5"/>
        <v>0</v>
      </c>
      <c r="AB22" s="99">
        <f t="shared" si="5"/>
        <v>0</v>
      </c>
      <c r="AC22" s="99">
        <f t="shared" si="5"/>
        <v>0</v>
      </c>
      <c r="AD22" s="99">
        <f t="shared" si="5"/>
        <v>0</v>
      </c>
      <c r="AE22" s="99">
        <f t="shared" si="5"/>
        <v>0</v>
      </c>
      <c r="AF22" s="99">
        <f t="shared" si="5"/>
        <v>0</v>
      </c>
      <c r="AG22" s="99">
        <f t="shared" si="5"/>
        <v>0</v>
      </c>
      <c r="AH22" s="99">
        <f t="shared" si="5"/>
        <v>0</v>
      </c>
      <c r="AI22" s="99">
        <f t="shared" si="5"/>
        <v>0</v>
      </c>
      <c r="AJ22" s="99">
        <f t="shared" si="5"/>
        <v>0</v>
      </c>
      <c r="AK22" s="99">
        <f t="shared" si="5"/>
        <v>0</v>
      </c>
      <c r="AL22" s="99">
        <f t="shared" si="5"/>
        <v>0</v>
      </c>
      <c r="AM22" s="99">
        <f t="shared" si="5"/>
        <v>0</v>
      </c>
    </row>
    <row r="23" spans="1:39" s="210" customFormat="1" ht="31.5">
      <c r="A23" s="92">
        <f>форма_1!A21</f>
        <v>1</v>
      </c>
      <c r="B23" s="98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23" s="160" t="str">
        <f>форма_1!C21</f>
        <v>Г</v>
      </c>
      <c r="D23" s="115">
        <f>D24+D25+D28</f>
        <v>0</v>
      </c>
      <c r="E23" s="115">
        <f aca="true" t="shared" si="6" ref="E23:Q23">E24+E25+E28</f>
        <v>0</v>
      </c>
      <c r="F23" s="115">
        <f t="shared" si="6"/>
        <v>0</v>
      </c>
      <c r="G23" s="115">
        <f t="shared" si="6"/>
        <v>0</v>
      </c>
      <c r="H23" s="115">
        <f t="shared" si="6"/>
        <v>0</v>
      </c>
      <c r="I23" s="115">
        <f t="shared" si="6"/>
        <v>0</v>
      </c>
      <c r="J23" s="115">
        <f t="shared" si="6"/>
        <v>0</v>
      </c>
      <c r="K23" s="115">
        <f t="shared" si="6"/>
        <v>0</v>
      </c>
      <c r="L23" s="115">
        <f t="shared" si="6"/>
        <v>0</v>
      </c>
      <c r="M23" s="115">
        <f t="shared" si="6"/>
        <v>0</v>
      </c>
      <c r="N23" s="115">
        <f t="shared" si="6"/>
        <v>0</v>
      </c>
      <c r="O23" s="115">
        <f t="shared" si="6"/>
        <v>0</v>
      </c>
      <c r="P23" s="115">
        <f t="shared" si="6"/>
        <v>0</v>
      </c>
      <c r="Q23" s="115">
        <f t="shared" si="6"/>
        <v>0</v>
      </c>
      <c r="R23" s="349">
        <f>R24+R25+R28</f>
        <v>0</v>
      </c>
      <c r="S23" s="349"/>
      <c r="T23" s="99">
        <f>T24+T25+T28</f>
        <v>0</v>
      </c>
      <c r="U23" s="99">
        <f aca="true" t="shared" si="7" ref="U23:AM23">U24+U25+U28</f>
        <v>0</v>
      </c>
      <c r="V23" s="99">
        <f t="shared" si="7"/>
        <v>0</v>
      </c>
      <c r="W23" s="99">
        <f t="shared" si="7"/>
        <v>0</v>
      </c>
      <c r="X23" s="99">
        <f t="shared" si="7"/>
        <v>0</v>
      </c>
      <c r="Y23" s="99">
        <f t="shared" si="7"/>
        <v>0</v>
      </c>
      <c r="Z23" s="99">
        <f t="shared" si="7"/>
        <v>0</v>
      </c>
      <c r="AA23" s="99">
        <f t="shared" si="7"/>
        <v>2.1703390000000002</v>
      </c>
      <c r="AB23" s="99">
        <f t="shared" si="7"/>
        <v>0</v>
      </c>
      <c r="AC23" s="99">
        <f t="shared" si="7"/>
        <v>0</v>
      </c>
      <c r="AD23" s="99">
        <f t="shared" si="7"/>
        <v>0</v>
      </c>
      <c r="AE23" s="99">
        <f t="shared" si="7"/>
        <v>1.26</v>
      </c>
      <c r="AF23" s="99">
        <f t="shared" si="7"/>
        <v>0</v>
      </c>
      <c r="AG23" s="99">
        <f t="shared" si="7"/>
        <v>0</v>
      </c>
      <c r="AH23" s="99">
        <f t="shared" si="7"/>
        <v>2.1703390000000002</v>
      </c>
      <c r="AI23" s="99">
        <f t="shared" si="7"/>
        <v>0</v>
      </c>
      <c r="AJ23" s="99">
        <f t="shared" si="7"/>
        <v>0</v>
      </c>
      <c r="AK23" s="99">
        <f t="shared" si="7"/>
        <v>0</v>
      </c>
      <c r="AL23" s="99">
        <f t="shared" si="7"/>
        <v>1.26</v>
      </c>
      <c r="AM23" s="99">
        <f t="shared" si="7"/>
        <v>0</v>
      </c>
    </row>
    <row r="24" spans="1:39" s="210" customFormat="1" ht="31.5">
      <c r="A24" s="92" t="str">
        <f>форма_1!A22</f>
        <v>1.2.</v>
      </c>
      <c r="B24" s="98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4" s="160" t="str">
        <f>форма_1!C22</f>
        <v>Г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349">
        <v>0</v>
      </c>
      <c r="S24" s="349"/>
      <c r="T24" s="99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</row>
    <row r="25" spans="1:39" s="210" customFormat="1" ht="12.75">
      <c r="A25" s="92" t="str">
        <f>форма_1!A23</f>
        <v>1.3.</v>
      </c>
      <c r="B25" s="98" t="str">
        <f>форма_1!B23</f>
        <v>Модернизация, техническое перевооружение, всего</v>
      </c>
      <c r="C25" s="160" t="str">
        <f>форма_1!C23</f>
        <v>Г</v>
      </c>
      <c r="D25" s="115">
        <f>D26</f>
        <v>0</v>
      </c>
      <c r="E25" s="115">
        <f aca="true" t="shared" si="8" ref="E25:Q25">E26</f>
        <v>0</v>
      </c>
      <c r="F25" s="115">
        <f t="shared" si="8"/>
        <v>0</v>
      </c>
      <c r="G25" s="115">
        <f t="shared" si="8"/>
        <v>0</v>
      </c>
      <c r="H25" s="115">
        <f t="shared" si="8"/>
        <v>0</v>
      </c>
      <c r="I25" s="115">
        <f t="shared" si="8"/>
        <v>0</v>
      </c>
      <c r="J25" s="115">
        <f t="shared" si="8"/>
        <v>0</v>
      </c>
      <c r="K25" s="115">
        <f t="shared" si="8"/>
        <v>0</v>
      </c>
      <c r="L25" s="115">
        <f t="shared" si="8"/>
        <v>0</v>
      </c>
      <c r="M25" s="115">
        <f t="shared" si="8"/>
        <v>0</v>
      </c>
      <c r="N25" s="115">
        <f t="shared" si="8"/>
        <v>0</v>
      </c>
      <c r="O25" s="115">
        <f t="shared" si="8"/>
        <v>0</v>
      </c>
      <c r="P25" s="115">
        <f t="shared" si="8"/>
        <v>0</v>
      </c>
      <c r="Q25" s="115">
        <f t="shared" si="8"/>
        <v>0</v>
      </c>
      <c r="R25" s="349">
        <f>R26</f>
        <v>0</v>
      </c>
      <c r="S25" s="349"/>
      <c r="T25" s="99">
        <f>T26</f>
        <v>0</v>
      </c>
      <c r="U25" s="99">
        <f aca="true" t="shared" si="9" ref="U25:AH25">U26</f>
        <v>0</v>
      </c>
      <c r="V25" s="99">
        <f t="shared" si="9"/>
        <v>0</v>
      </c>
      <c r="W25" s="99">
        <f t="shared" si="9"/>
        <v>0</v>
      </c>
      <c r="X25" s="99">
        <f t="shared" si="9"/>
        <v>0</v>
      </c>
      <c r="Y25" s="99">
        <f t="shared" si="9"/>
        <v>0</v>
      </c>
      <c r="Z25" s="99">
        <f t="shared" si="9"/>
        <v>0</v>
      </c>
      <c r="AA25" s="99">
        <f t="shared" si="9"/>
        <v>2.1703390000000002</v>
      </c>
      <c r="AB25" s="99">
        <f t="shared" si="9"/>
        <v>0</v>
      </c>
      <c r="AC25" s="99">
        <f t="shared" si="9"/>
        <v>0</v>
      </c>
      <c r="AD25" s="99">
        <f t="shared" si="9"/>
        <v>0</v>
      </c>
      <c r="AE25" s="99">
        <f t="shared" si="9"/>
        <v>1.26</v>
      </c>
      <c r="AF25" s="99">
        <f t="shared" si="9"/>
        <v>0</v>
      </c>
      <c r="AG25" s="99">
        <f t="shared" si="9"/>
        <v>0</v>
      </c>
      <c r="AH25" s="99">
        <f t="shared" si="9"/>
        <v>2.1703390000000002</v>
      </c>
      <c r="AI25" s="99">
        <v>0</v>
      </c>
      <c r="AJ25" s="99">
        <v>0</v>
      </c>
      <c r="AK25" s="99">
        <v>0</v>
      </c>
      <c r="AL25" s="99">
        <f>AL26</f>
        <v>1.26</v>
      </c>
      <c r="AM25" s="99">
        <v>0</v>
      </c>
    </row>
    <row r="26" spans="1:39" s="210" customFormat="1" ht="31.5">
      <c r="A26" s="92" t="str">
        <f>форма_1!A24</f>
        <v>1.3.1.</v>
      </c>
      <c r="B26" s="98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6" s="160" t="str">
        <f>форма_1!C24</f>
        <v>Г</v>
      </c>
      <c r="D26" s="115">
        <f>D27</f>
        <v>0</v>
      </c>
      <c r="E26" s="115">
        <f aca="true" t="shared" si="10" ref="E26:Q26">E27</f>
        <v>0</v>
      </c>
      <c r="F26" s="115">
        <f t="shared" si="10"/>
        <v>0</v>
      </c>
      <c r="G26" s="115">
        <f t="shared" si="10"/>
        <v>0</v>
      </c>
      <c r="H26" s="115">
        <f t="shared" si="10"/>
        <v>0</v>
      </c>
      <c r="I26" s="115">
        <f t="shared" si="10"/>
        <v>0</v>
      </c>
      <c r="J26" s="115">
        <f t="shared" si="10"/>
        <v>0</v>
      </c>
      <c r="K26" s="115">
        <f t="shared" si="10"/>
        <v>0</v>
      </c>
      <c r="L26" s="115">
        <f t="shared" si="10"/>
        <v>0</v>
      </c>
      <c r="M26" s="115">
        <f t="shared" si="10"/>
        <v>0</v>
      </c>
      <c r="N26" s="115">
        <f t="shared" si="10"/>
        <v>0</v>
      </c>
      <c r="O26" s="115">
        <f t="shared" si="10"/>
        <v>0</v>
      </c>
      <c r="P26" s="115">
        <f t="shared" si="10"/>
        <v>0</v>
      </c>
      <c r="Q26" s="115">
        <f t="shared" si="10"/>
        <v>0</v>
      </c>
      <c r="R26" s="349">
        <f>R27</f>
        <v>0</v>
      </c>
      <c r="S26" s="349"/>
      <c r="T26" s="99">
        <f>T27</f>
        <v>0</v>
      </c>
      <c r="U26" s="99">
        <f aca="true" t="shared" si="11" ref="U26:AM26">U27</f>
        <v>0</v>
      </c>
      <c r="V26" s="99">
        <f t="shared" si="11"/>
        <v>0</v>
      </c>
      <c r="W26" s="99">
        <f t="shared" si="11"/>
        <v>0</v>
      </c>
      <c r="X26" s="99">
        <f t="shared" si="11"/>
        <v>0</v>
      </c>
      <c r="Y26" s="99">
        <f t="shared" si="11"/>
        <v>0</v>
      </c>
      <c r="Z26" s="99">
        <f t="shared" si="11"/>
        <v>0</v>
      </c>
      <c r="AA26" s="99">
        <f t="shared" si="11"/>
        <v>2.1703390000000002</v>
      </c>
      <c r="AB26" s="99">
        <f t="shared" si="11"/>
        <v>0</v>
      </c>
      <c r="AC26" s="99">
        <f t="shared" si="11"/>
        <v>0</v>
      </c>
      <c r="AD26" s="99">
        <f t="shared" si="11"/>
        <v>0</v>
      </c>
      <c r="AE26" s="99">
        <f t="shared" si="11"/>
        <v>1.26</v>
      </c>
      <c r="AF26" s="99">
        <f t="shared" si="11"/>
        <v>0</v>
      </c>
      <c r="AG26" s="99">
        <f t="shared" si="11"/>
        <v>0</v>
      </c>
      <c r="AH26" s="99">
        <f t="shared" si="11"/>
        <v>2.1703390000000002</v>
      </c>
      <c r="AI26" s="99">
        <f t="shared" si="11"/>
        <v>0</v>
      </c>
      <c r="AJ26" s="99">
        <f t="shared" si="11"/>
        <v>0</v>
      </c>
      <c r="AK26" s="99">
        <f t="shared" si="11"/>
        <v>0</v>
      </c>
      <c r="AL26" s="99">
        <f t="shared" si="11"/>
        <v>1.26</v>
      </c>
      <c r="AM26" s="99">
        <f t="shared" si="11"/>
        <v>0</v>
      </c>
    </row>
    <row r="27" spans="1:41" s="278" customFormat="1" ht="35.25" customHeight="1">
      <c r="A27" s="94" t="str">
        <f>форма_1!A25</f>
        <v>1.3.1.1.</v>
      </c>
      <c r="B27" s="101" t="str">
        <f>форма_1!B25</f>
        <v>Увеличение мощности КТПН на ВДЭС с. Головнино, о.Кунашир</v>
      </c>
      <c r="C27" s="251" t="str">
        <f>форма_1!C25</f>
        <v>I_4KG_KTP_VDES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347">
        <v>0</v>
      </c>
      <c r="S27" s="347"/>
      <c r="T27" s="69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75">
        <v>0</v>
      </c>
      <c r="AA27" s="275">
        <f>форма_2!P23</f>
        <v>2.1703390000000002</v>
      </c>
      <c r="AB27" s="275">
        <v>0</v>
      </c>
      <c r="AC27" s="275">
        <v>0</v>
      </c>
      <c r="AD27" s="275">
        <v>0</v>
      </c>
      <c r="AE27" s="275">
        <v>1.26</v>
      </c>
      <c r="AF27" s="275">
        <v>0</v>
      </c>
      <c r="AG27" s="275">
        <v>0</v>
      </c>
      <c r="AH27" s="275">
        <f>AA27</f>
        <v>2.1703390000000002</v>
      </c>
      <c r="AI27" s="275">
        <v>0</v>
      </c>
      <c r="AJ27" s="275">
        <v>0</v>
      </c>
      <c r="AK27" s="275">
        <f>SUM(E27,M27,U27,AC27)</f>
        <v>0</v>
      </c>
      <c r="AL27" s="275">
        <v>1.26</v>
      </c>
      <c r="AM27" s="275">
        <v>0</v>
      </c>
      <c r="AN27" s="276"/>
      <c r="AO27" s="277"/>
    </row>
    <row r="28" spans="1:39" s="252" customFormat="1" ht="10.5">
      <c r="A28" s="92" t="str">
        <f>форма_1!A26</f>
        <v>1.5.</v>
      </c>
      <c r="B28" s="98" t="str">
        <f>форма_1!B26</f>
        <v>Новое строительство, всего, в том числе:</v>
      </c>
      <c r="C28" s="160" t="str">
        <f>форма_1!C26</f>
        <v>Г</v>
      </c>
      <c r="D28" s="115">
        <f>D29</f>
        <v>0</v>
      </c>
      <c r="E28" s="115">
        <f aca="true" t="shared" si="12" ref="E28:Q28">E29</f>
        <v>0</v>
      </c>
      <c r="F28" s="115">
        <f t="shared" si="12"/>
        <v>0</v>
      </c>
      <c r="G28" s="115">
        <f t="shared" si="12"/>
        <v>0</v>
      </c>
      <c r="H28" s="115">
        <f t="shared" si="12"/>
        <v>0</v>
      </c>
      <c r="I28" s="115">
        <f t="shared" si="12"/>
        <v>0</v>
      </c>
      <c r="J28" s="115">
        <f t="shared" si="12"/>
        <v>0</v>
      </c>
      <c r="K28" s="115">
        <f t="shared" si="12"/>
        <v>0</v>
      </c>
      <c r="L28" s="115">
        <f t="shared" si="12"/>
        <v>0</v>
      </c>
      <c r="M28" s="115">
        <f t="shared" si="12"/>
        <v>0</v>
      </c>
      <c r="N28" s="115">
        <f t="shared" si="12"/>
        <v>0</v>
      </c>
      <c r="O28" s="115">
        <f t="shared" si="12"/>
        <v>0</v>
      </c>
      <c r="P28" s="115">
        <f t="shared" si="12"/>
        <v>0</v>
      </c>
      <c r="Q28" s="115">
        <f t="shared" si="12"/>
        <v>0</v>
      </c>
      <c r="R28" s="352">
        <f>R29</f>
        <v>0</v>
      </c>
      <c r="S28" s="353"/>
      <c r="T28" s="253">
        <f>T29</f>
        <v>0</v>
      </c>
      <c r="U28" s="253">
        <f aca="true" t="shared" si="13" ref="U28:AM28">U29</f>
        <v>0</v>
      </c>
      <c r="V28" s="253">
        <f t="shared" si="13"/>
        <v>0</v>
      </c>
      <c r="W28" s="253">
        <f t="shared" si="13"/>
        <v>0</v>
      </c>
      <c r="X28" s="253">
        <f t="shared" si="13"/>
        <v>0</v>
      </c>
      <c r="Y28" s="253">
        <f t="shared" si="13"/>
        <v>0</v>
      </c>
      <c r="Z28" s="253">
        <f t="shared" si="13"/>
        <v>0</v>
      </c>
      <c r="AA28" s="253">
        <f t="shared" si="13"/>
        <v>0</v>
      </c>
      <c r="AB28" s="253">
        <f t="shared" si="13"/>
        <v>0</v>
      </c>
      <c r="AC28" s="253">
        <f t="shared" si="13"/>
        <v>0</v>
      </c>
      <c r="AD28" s="253">
        <f t="shared" si="13"/>
        <v>0</v>
      </c>
      <c r="AE28" s="253">
        <f t="shared" si="13"/>
        <v>0</v>
      </c>
      <c r="AF28" s="253">
        <f t="shared" si="13"/>
        <v>0</v>
      </c>
      <c r="AG28" s="253">
        <f t="shared" si="13"/>
        <v>0</v>
      </c>
      <c r="AH28" s="253">
        <f t="shared" si="13"/>
        <v>0</v>
      </c>
      <c r="AI28" s="253">
        <f t="shared" si="13"/>
        <v>0</v>
      </c>
      <c r="AJ28" s="253">
        <f t="shared" si="13"/>
        <v>0</v>
      </c>
      <c r="AK28" s="253">
        <f t="shared" si="13"/>
        <v>0</v>
      </c>
      <c r="AL28" s="253">
        <f t="shared" si="13"/>
        <v>0</v>
      </c>
      <c r="AM28" s="253">
        <f t="shared" si="13"/>
        <v>0</v>
      </c>
    </row>
    <row r="29" spans="1:39" s="210" customFormat="1" ht="21">
      <c r="A29" s="92" t="str">
        <f>форма_1!A27</f>
        <v>1.5.1.</v>
      </c>
      <c r="B29" s="98" t="str">
        <f>форма_1!B27</f>
        <v>Новое строительство объектов по производству электрической энергии, всего, в том числе:</v>
      </c>
      <c r="C29" s="160" t="str">
        <f>форма_1!C27</f>
        <v>Г</v>
      </c>
      <c r="D29" s="115">
        <f>D30</f>
        <v>0</v>
      </c>
      <c r="E29" s="115">
        <f aca="true" t="shared" si="14" ref="E29:Q29">E30</f>
        <v>0</v>
      </c>
      <c r="F29" s="115">
        <f t="shared" si="14"/>
        <v>0</v>
      </c>
      <c r="G29" s="115">
        <f t="shared" si="14"/>
        <v>0</v>
      </c>
      <c r="H29" s="115">
        <f t="shared" si="14"/>
        <v>0</v>
      </c>
      <c r="I29" s="115">
        <f t="shared" si="14"/>
        <v>0</v>
      </c>
      <c r="J29" s="115">
        <f t="shared" si="14"/>
        <v>0</v>
      </c>
      <c r="K29" s="115">
        <f t="shared" si="14"/>
        <v>0</v>
      </c>
      <c r="L29" s="115">
        <f t="shared" si="14"/>
        <v>0</v>
      </c>
      <c r="M29" s="115">
        <f t="shared" si="14"/>
        <v>0</v>
      </c>
      <c r="N29" s="115">
        <f t="shared" si="14"/>
        <v>0</v>
      </c>
      <c r="O29" s="115">
        <f t="shared" si="14"/>
        <v>0</v>
      </c>
      <c r="P29" s="115">
        <f t="shared" si="14"/>
        <v>0</v>
      </c>
      <c r="Q29" s="115">
        <f t="shared" si="14"/>
        <v>0</v>
      </c>
      <c r="R29" s="349">
        <f>R30</f>
        <v>0</v>
      </c>
      <c r="S29" s="349"/>
      <c r="T29" s="99">
        <f>T30</f>
        <v>0</v>
      </c>
      <c r="U29" s="99">
        <f aca="true" t="shared" si="15" ref="U29:AM29">U30</f>
        <v>0</v>
      </c>
      <c r="V29" s="99">
        <f t="shared" si="15"/>
        <v>0</v>
      </c>
      <c r="W29" s="99">
        <f t="shared" si="15"/>
        <v>0</v>
      </c>
      <c r="X29" s="99">
        <f t="shared" si="15"/>
        <v>0</v>
      </c>
      <c r="Y29" s="99">
        <f t="shared" si="15"/>
        <v>0</v>
      </c>
      <c r="Z29" s="99">
        <f t="shared" si="15"/>
        <v>0</v>
      </c>
      <c r="AA29" s="99">
        <f t="shared" si="15"/>
        <v>0</v>
      </c>
      <c r="AB29" s="99">
        <f t="shared" si="15"/>
        <v>0</v>
      </c>
      <c r="AC29" s="99">
        <f t="shared" si="15"/>
        <v>0</v>
      </c>
      <c r="AD29" s="99">
        <f t="shared" si="15"/>
        <v>0</v>
      </c>
      <c r="AE29" s="99">
        <f t="shared" si="15"/>
        <v>0</v>
      </c>
      <c r="AF29" s="99">
        <f t="shared" si="15"/>
        <v>0</v>
      </c>
      <c r="AG29" s="99">
        <f t="shared" si="15"/>
        <v>0</v>
      </c>
      <c r="AH29" s="99">
        <f t="shared" si="15"/>
        <v>0</v>
      </c>
      <c r="AI29" s="99">
        <f t="shared" si="15"/>
        <v>0</v>
      </c>
      <c r="AJ29" s="99">
        <f t="shared" si="15"/>
        <v>0</v>
      </c>
      <c r="AK29" s="99">
        <f t="shared" si="15"/>
        <v>0</v>
      </c>
      <c r="AL29" s="99">
        <f t="shared" si="15"/>
        <v>0</v>
      </c>
      <c r="AM29" s="99">
        <f t="shared" si="15"/>
        <v>0</v>
      </c>
    </row>
    <row r="30" spans="1:39" s="162" customFormat="1" ht="21">
      <c r="A30" s="94" t="str">
        <f>форма_1!A28</f>
        <v>1.5.1.1.</v>
      </c>
      <c r="B30" s="101" t="str">
        <f>форма_1!B28</f>
        <v>Строительство дизельной электростанции в с. Крабозаводское, о. Шикотан</v>
      </c>
      <c r="C30" s="251" t="str">
        <f>форма_1!C28</f>
        <v>  I_1SHK_DGS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347">
        <v>0</v>
      </c>
      <c r="S30" s="347"/>
      <c r="T30" s="69">
        <v>0</v>
      </c>
      <c r="U30" s="211">
        <v>0</v>
      </c>
      <c r="V30" s="211">
        <v>0</v>
      </c>
      <c r="W30" s="211">
        <v>0</v>
      </c>
      <c r="X30" s="211">
        <v>0</v>
      </c>
      <c r="Y30" s="211">
        <v>0</v>
      </c>
      <c r="Z30" s="211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f>T30</f>
        <v>0</v>
      </c>
      <c r="AI30" s="69">
        <f>U30</f>
        <v>0</v>
      </c>
      <c r="AJ30" s="69">
        <v>0</v>
      </c>
      <c r="AK30" s="69">
        <v>0</v>
      </c>
      <c r="AL30" s="69">
        <v>0</v>
      </c>
      <c r="AM30" s="69">
        <v>0</v>
      </c>
    </row>
    <row r="31" spans="1:39" s="210" customFormat="1" ht="21">
      <c r="A31" s="92" t="str">
        <f>форма_1!A29</f>
        <v>2</v>
      </c>
      <c r="B31" s="98" t="str">
        <f>форма_1!B29</f>
        <v>Всего по МО "Курильский городской округ"Сахалинская область, о. Итуруп, с. Китовое, с. Рейдово</v>
      </c>
      <c r="C31" s="160" t="str">
        <f>форма_1!C29</f>
        <v>Г</v>
      </c>
      <c r="D31" s="115">
        <f>D32+D33+D38</f>
        <v>0</v>
      </c>
      <c r="E31" s="115">
        <f aca="true" t="shared" si="16" ref="E31:Q31">E32+E33+E38</f>
        <v>0</v>
      </c>
      <c r="F31" s="115">
        <f t="shared" si="16"/>
        <v>0</v>
      </c>
      <c r="G31" s="115">
        <f t="shared" si="16"/>
        <v>0</v>
      </c>
      <c r="H31" s="115">
        <f t="shared" si="16"/>
        <v>0</v>
      </c>
      <c r="I31" s="115">
        <f t="shared" si="16"/>
        <v>0</v>
      </c>
      <c r="J31" s="115">
        <f t="shared" si="16"/>
        <v>0</v>
      </c>
      <c r="K31" s="115">
        <f t="shared" si="16"/>
        <v>0</v>
      </c>
      <c r="L31" s="115">
        <f t="shared" si="16"/>
        <v>0</v>
      </c>
      <c r="M31" s="115">
        <f t="shared" si="16"/>
        <v>0</v>
      </c>
      <c r="N31" s="115">
        <f t="shared" si="16"/>
        <v>0</v>
      </c>
      <c r="O31" s="115">
        <f t="shared" si="16"/>
        <v>0</v>
      </c>
      <c r="P31" s="115">
        <f t="shared" si="16"/>
        <v>0</v>
      </c>
      <c r="Q31" s="115">
        <f t="shared" si="16"/>
        <v>0</v>
      </c>
      <c r="R31" s="349">
        <f>R32+R33+R38</f>
        <v>0</v>
      </c>
      <c r="S31" s="349"/>
      <c r="T31" s="99">
        <f>T32+T33+T38</f>
        <v>0</v>
      </c>
      <c r="U31" s="99">
        <f aca="true" t="shared" si="17" ref="U31:AM31">U32+U33+U38</f>
        <v>0</v>
      </c>
      <c r="V31" s="99">
        <f t="shared" si="17"/>
        <v>0</v>
      </c>
      <c r="W31" s="99">
        <f t="shared" si="17"/>
        <v>0</v>
      </c>
      <c r="X31" s="99">
        <f t="shared" si="17"/>
        <v>0</v>
      </c>
      <c r="Y31" s="99">
        <f t="shared" si="17"/>
        <v>0</v>
      </c>
      <c r="Z31" s="99">
        <f t="shared" si="17"/>
        <v>0</v>
      </c>
      <c r="AA31" s="99">
        <f t="shared" si="17"/>
        <v>0</v>
      </c>
      <c r="AB31" s="99">
        <f t="shared" si="17"/>
        <v>0</v>
      </c>
      <c r="AC31" s="99">
        <f t="shared" si="17"/>
        <v>0</v>
      </c>
      <c r="AD31" s="99">
        <f t="shared" si="17"/>
        <v>0</v>
      </c>
      <c r="AE31" s="99">
        <f t="shared" si="17"/>
        <v>0</v>
      </c>
      <c r="AF31" s="99">
        <f t="shared" si="17"/>
        <v>0</v>
      </c>
      <c r="AG31" s="99">
        <f t="shared" si="17"/>
        <v>0</v>
      </c>
      <c r="AH31" s="99">
        <f t="shared" si="17"/>
        <v>0</v>
      </c>
      <c r="AI31" s="99">
        <f t="shared" si="17"/>
        <v>0</v>
      </c>
      <c r="AJ31" s="99">
        <f t="shared" si="17"/>
        <v>0</v>
      </c>
      <c r="AK31" s="99">
        <f t="shared" si="17"/>
        <v>0</v>
      </c>
      <c r="AL31" s="99">
        <f t="shared" si="17"/>
        <v>0</v>
      </c>
      <c r="AM31" s="99">
        <f t="shared" si="17"/>
        <v>0</v>
      </c>
    </row>
    <row r="32" spans="1:39" s="210" customFormat="1" ht="31.5">
      <c r="A32" s="92" t="str">
        <f>форма_1!A30</f>
        <v>2.2. </v>
      </c>
      <c r="B32" s="98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32" s="160" t="str">
        <f>форма_1!C30</f>
        <v>Г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349">
        <v>0</v>
      </c>
      <c r="S32" s="349"/>
      <c r="T32" s="99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0</v>
      </c>
      <c r="AK32" s="99">
        <v>0</v>
      </c>
      <c r="AL32" s="99">
        <v>0</v>
      </c>
      <c r="AM32" s="99">
        <v>0</v>
      </c>
    </row>
    <row r="33" spans="1:39" s="210" customFormat="1" ht="21">
      <c r="A33" s="92" t="str">
        <f>форма_1!A31</f>
        <v>2.3.</v>
      </c>
      <c r="B33" s="98" t="str">
        <f>форма_1!B31</f>
        <v>Модернизация, техническое перевооружение, всего, в том числе:</v>
      </c>
      <c r="C33" s="160" t="str">
        <f>форма_1!C31</f>
        <v>Г</v>
      </c>
      <c r="D33" s="115">
        <f>D34+D36</f>
        <v>0</v>
      </c>
      <c r="E33" s="115">
        <f aca="true" t="shared" si="18" ref="E33:Q33">E34+E36</f>
        <v>0</v>
      </c>
      <c r="F33" s="115">
        <f t="shared" si="18"/>
        <v>0</v>
      </c>
      <c r="G33" s="115">
        <f t="shared" si="18"/>
        <v>0</v>
      </c>
      <c r="H33" s="115">
        <f t="shared" si="18"/>
        <v>0</v>
      </c>
      <c r="I33" s="115">
        <f t="shared" si="18"/>
        <v>0</v>
      </c>
      <c r="J33" s="115">
        <f t="shared" si="18"/>
        <v>0</v>
      </c>
      <c r="K33" s="115">
        <f t="shared" si="18"/>
        <v>0</v>
      </c>
      <c r="L33" s="115">
        <f t="shared" si="18"/>
        <v>0</v>
      </c>
      <c r="M33" s="115">
        <f t="shared" si="18"/>
        <v>0</v>
      </c>
      <c r="N33" s="115">
        <f t="shared" si="18"/>
        <v>0</v>
      </c>
      <c r="O33" s="115">
        <f t="shared" si="18"/>
        <v>0</v>
      </c>
      <c r="P33" s="115">
        <f t="shared" si="18"/>
        <v>0</v>
      </c>
      <c r="Q33" s="115">
        <f t="shared" si="18"/>
        <v>0</v>
      </c>
      <c r="R33" s="349">
        <f>R34+R36</f>
        <v>0</v>
      </c>
      <c r="S33" s="349"/>
      <c r="T33" s="99">
        <f>T34+T36</f>
        <v>0</v>
      </c>
      <c r="U33" s="99">
        <f aca="true" t="shared" si="19" ref="U33:AM33">U34+U36</f>
        <v>0</v>
      </c>
      <c r="V33" s="99">
        <f t="shared" si="19"/>
        <v>0</v>
      </c>
      <c r="W33" s="99">
        <f t="shared" si="19"/>
        <v>0</v>
      </c>
      <c r="X33" s="99">
        <f t="shared" si="19"/>
        <v>0</v>
      </c>
      <c r="Y33" s="99">
        <f t="shared" si="19"/>
        <v>0</v>
      </c>
      <c r="Z33" s="99">
        <f t="shared" si="19"/>
        <v>0</v>
      </c>
      <c r="AA33" s="99">
        <f t="shared" si="19"/>
        <v>0</v>
      </c>
      <c r="AB33" s="99">
        <f t="shared" si="19"/>
        <v>0</v>
      </c>
      <c r="AC33" s="99">
        <f t="shared" si="19"/>
        <v>0</v>
      </c>
      <c r="AD33" s="99">
        <f t="shared" si="19"/>
        <v>0</v>
      </c>
      <c r="AE33" s="99">
        <f t="shared" si="19"/>
        <v>0</v>
      </c>
      <c r="AF33" s="99">
        <f t="shared" si="19"/>
        <v>0</v>
      </c>
      <c r="AG33" s="99">
        <f t="shared" si="19"/>
        <v>0</v>
      </c>
      <c r="AH33" s="99">
        <f t="shared" si="19"/>
        <v>0</v>
      </c>
      <c r="AI33" s="99">
        <f t="shared" si="19"/>
        <v>0</v>
      </c>
      <c r="AJ33" s="99">
        <f t="shared" si="19"/>
        <v>0</v>
      </c>
      <c r="AK33" s="99">
        <f t="shared" si="19"/>
        <v>0</v>
      </c>
      <c r="AL33" s="99">
        <f t="shared" si="19"/>
        <v>0</v>
      </c>
      <c r="AM33" s="99">
        <f t="shared" si="19"/>
        <v>0</v>
      </c>
    </row>
    <row r="34" spans="1:39" s="210" customFormat="1" ht="21">
      <c r="A34" s="92" t="str">
        <f>форма_1!A32</f>
        <v>2.3.1</v>
      </c>
      <c r="B34" s="98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34" s="160" t="str">
        <f>форма_1!C32</f>
        <v>Г</v>
      </c>
      <c r="D34" s="115">
        <f>D35</f>
        <v>0</v>
      </c>
      <c r="E34" s="115">
        <f aca="true" t="shared" si="20" ref="E34:Q34">E35</f>
        <v>0</v>
      </c>
      <c r="F34" s="115">
        <f t="shared" si="20"/>
        <v>0</v>
      </c>
      <c r="G34" s="115">
        <f t="shared" si="20"/>
        <v>0</v>
      </c>
      <c r="H34" s="115">
        <f t="shared" si="20"/>
        <v>0</v>
      </c>
      <c r="I34" s="115">
        <f t="shared" si="20"/>
        <v>0</v>
      </c>
      <c r="J34" s="115">
        <f t="shared" si="20"/>
        <v>0</v>
      </c>
      <c r="K34" s="115">
        <f t="shared" si="20"/>
        <v>0</v>
      </c>
      <c r="L34" s="115">
        <f t="shared" si="20"/>
        <v>0</v>
      </c>
      <c r="M34" s="115">
        <f t="shared" si="20"/>
        <v>0</v>
      </c>
      <c r="N34" s="115">
        <f t="shared" si="20"/>
        <v>0</v>
      </c>
      <c r="O34" s="115">
        <f t="shared" si="20"/>
        <v>0</v>
      </c>
      <c r="P34" s="115">
        <f t="shared" si="20"/>
        <v>0</v>
      </c>
      <c r="Q34" s="115">
        <f t="shared" si="20"/>
        <v>0</v>
      </c>
      <c r="R34" s="349">
        <f>R35</f>
        <v>0</v>
      </c>
      <c r="S34" s="349"/>
      <c r="T34" s="99">
        <f>T35</f>
        <v>0</v>
      </c>
      <c r="U34" s="99">
        <f aca="true" t="shared" si="21" ref="U34:AM34">U35</f>
        <v>0</v>
      </c>
      <c r="V34" s="99">
        <f t="shared" si="21"/>
        <v>0</v>
      </c>
      <c r="W34" s="99">
        <f t="shared" si="21"/>
        <v>0</v>
      </c>
      <c r="X34" s="99">
        <f t="shared" si="21"/>
        <v>0</v>
      </c>
      <c r="Y34" s="99">
        <f t="shared" si="21"/>
        <v>0</v>
      </c>
      <c r="Z34" s="99">
        <f t="shared" si="21"/>
        <v>0</v>
      </c>
      <c r="AA34" s="99">
        <f t="shared" si="21"/>
        <v>0</v>
      </c>
      <c r="AB34" s="99">
        <f t="shared" si="21"/>
        <v>0</v>
      </c>
      <c r="AC34" s="99">
        <f t="shared" si="21"/>
        <v>0</v>
      </c>
      <c r="AD34" s="99">
        <f t="shared" si="21"/>
        <v>0</v>
      </c>
      <c r="AE34" s="99">
        <f t="shared" si="21"/>
        <v>0</v>
      </c>
      <c r="AF34" s="99">
        <f t="shared" si="21"/>
        <v>0</v>
      </c>
      <c r="AG34" s="99">
        <f t="shared" si="21"/>
        <v>0</v>
      </c>
      <c r="AH34" s="99">
        <f t="shared" si="21"/>
        <v>0</v>
      </c>
      <c r="AI34" s="99">
        <f t="shared" si="21"/>
        <v>0</v>
      </c>
      <c r="AJ34" s="99">
        <f t="shared" si="21"/>
        <v>0</v>
      </c>
      <c r="AK34" s="99">
        <f t="shared" si="21"/>
        <v>0</v>
      </c>
      <c r="AL34" s="99">
        <f t="shared" si="21"/>
        <v>0</v>
      </c>
      <c r="AM34" s="99">
        <f t="shared" si="21"/>
        <v>0</v>
      </c>
    </row>
    <row r="35" spans="1:39" s="162" customFormat="1" ht="31.5">
      <c r="A35" s="94" t="str">
        <f>форма_1!A33</f>
        <v> 2.3.1.1</v>
      </c>
      <c r="B35" s="101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5" s="251" t="str">
        <f>форма_1!C33</f>
        <v>I_1ITK_DGU</v>
      </c>
      <c r="D35" s="211">
        <v>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347">
        <v>0</v>
      </c>
      <c r="S35" s="347"/>
      <c r="T35" s="69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</row>
    <row r="36" spans="1:39" s="210" customFormat="1" ht="21">
      <c r="A36" s="92" t="str">
        <f>форма_1!A34</f>
        <v>2.3.4.</v>
      </c>
      <c r="B36" s="98" t="str">
        <f>форма_1!B34</f>
        <v>Модернизация, техническое перевооружение прочих объектов основных средств, всего, в том числе</v>
      </c>
      <c r="C36" s="160" t="str">
        <f>форма_1!C34</f>
        <v>Г</v>
      </c>
      <c r="D36" s="115">
        <f>D37</f>
        <v>0</v>
      </c>
      <c r="E36" s="115">
        <f aca="true" t="shared" si="22" ref="E36:Q36">E37</f>
        <v>0</v>
      </c>
      <c r="F36" s="115">
        <f t="shared" si="22"/>
        <v>0</v>
      </c>
      <c r="G36" s="115">
        <f t="shared" si="22"/>
        <v>0</v>
      </c>
      <c r="H36" s="115">
        <f t="shared" si="22"/>
        <v>0</v>
      </c>
      <c r="I36" s="115">
        <f t="shared" si="22"/>
        <v>0</v>
      </c>
      <c r="J36" s="115">
        <f t="shared" si="22"/>
        <v>0</v>
      </c>
      <c r="K36" s="115">
        <f t="shared" si="22"/>
        <v>0</v>
      </c>
      <c r="L36" s="115">
        <f t="shared" si="22"/>
        <v>0</v>
      </c>
      <c r="M36" s="115">
        <f t="shared" si="22"/>
        <v>0</v>
      </c>
      <c r="N36" s="115">
        <f t="shared" si="22"/>
        <v>0</v>
      </c>
      <c r="O36" s="115">
        <f t="shared" si="22"/>
        <v>0</v>
      </c>
      <c r="P36" s="115">
        <f t="shared" si="22"/>
        <v>0</v>
      </c>
      <c r="Q36" s="115">
        <f t="shared" si="22"/>
        <v>0</v>
      </c>
      <c r="R36" s="349">
        <f>R37</f>
        <v>0</v>
      </c>
      <c r="S36" s="349"/>
      <c r="T36" s="99">
        <f>T37</f>
        <v>0</v>
      </c>
      <c r="U36" s="99">
        <f aca="true" t="shared" si="23" ref="U36:AM36">U37</f>
        <v>0</v>
      </c>
      <c r="V36" s="99">
        <f t="shared" si="23"/>
        <v>0</v>
      </c>
      <c r="W36" s="99">
        <f t="shared" si="23"/>
        <v>0</v>
      </c>
      <c r="X36" s="99">
        <f t="shared" si="23"/>
        <v>0</v>
      </c>
      <c r="Y36" s="99">
        <f t="shared" si="23"/>
        <v>0</v>
      </c>
      <c r="Z36" s="99">
        <f t="shared" si="23"/>
        <v>0</v>
      </c>
      <c r="AA36" s="99">
        <f t="shared" si="23"/>
        <v>0</v>
      </c>
      <c r="AB36" s="99">
        <f t="shared" si="23"/>
        <v>0</v>
      </c>
      <c r="AC36" s="99">
        <f t="shared" si="23"/>
        <v>0</v>
      </c>
      <c r="AD36" s="99">
        <f t="shared" si="23"/>
        <v>0</v>
      </c>
      <c r="AE36" s="99">
        <f t="shared" si="23"/>
        <v>0</v>
      </c>
      <c r="AF36" s="99">
        <f t="shared" si="23"/>
        <v>0</v>
      </c>
      <c r="AG36" s="99">
        <f t="shared" si="23"/>
        <v>0</v>
      </c>
      <c r="AH36" s="99">
        <f t="shared" si="23"/>
        <v>0</v>
      </c>
      <c r="AI36" s="99">
        <f t="shared" si="23"/>
        <v>0</v>
      </c>
      <c r="AJ36" s="99">
        <f t="shared" si="23"/>
        <v>0</v>
      </c>
      <c r="AK36" s="99">
        <f t="shared" si="23"/>
        <v>0</v>
      </c>
      <c r="AL36" s="99">
        <f t="shared" si="23"/>
        <v>0</v>
      </c>
      <c r="AM36" s="99">
        <f t="shared" si="23"/>
        <v>0</v>
      </c>
    </row>
    <row r="37" spans="1:39" s="162" customFormat="1" ht="12.75">
      <c r="A37" s="94" t="str">
        <f>форма_1!A35</f>
        <v>2.3.4.1.</v>
      </c>
      <c r="B37" s="101" t="str">
        <f>форма_1!B35</f>
        <v>Модернизация системы электроснабжения о. Итуруп</v>
      </c>
      <c r="C37" s="251" t="str">
        <f>форма_1!C35</f>
        <v>K_3IKR_MES</v>
      </c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347">
        <v>0</v>
      </c>
      <c r="S37" s="347"/>
      <c r="T37" s="69">
        <v>0</v>
      </c>
      <c r="U37" s="211">
        <v>0</v>
      </c>
      <c r="V37" s="211">
        <v>0</v>
      </c>
      <c r="W37" s="211">
        <v>0</v>
      </c>
      <c r="X37" s="211">
        <v>0</v>
      </c>
      <c r="Y37" s="211">
        <v>0</v>
      </c>
      <c r="Z37" s="211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</row>
    <row r="38" spans="1:39" s="210" customFormat="1" ht="12.75">
      <c r="A38" s="92" t="str">
        <f>форма_1!A36</f>
        <v>2.3.5.</v>
      </c>
      <c r="B38" s="98" t="str">
        <f>форма_1!B36</f>
        <v>Новое строительство, всего, в том числе:</v>
      </c>
      <c r="C38" s="160" t="str">
        <f>форма_1!C36</f>
        <v>Г</v>
      </c>
      <c r="D38" s="115">
        <f>D39</f>
        <v>0</v>
      </c>
      <c r="E38" s="115">
        <f>E39</f>
        <v>0</v>
      </c>
      <c r="F38" s="115">
        <f aca="true" t="shared" si="24" ref="F38:Q38">F39</f>
        <v>0</v>
      </c>
      <c r="G38" s="115">
        <f t="shared" si="24"/>
        <v>0</v>
      </c>
      <c r="H38" s="115">
        <f t="shared" si="24"/>
        <v>0</v>
      </c>
      <c r="I38" s="115">
        <f t="shared" si="24"/>
        <v>0</v>
      </c>
      <c r="J38" s="115">
        <f t="shared" si="24"/>
        <v>0</v>
      </c>
      <c r="K38" s="115">
        <f t="shared" si="24"/>
        <v>0</v>
      </c>
      <c r="L38" s="115">
        <f t="shared" si="24"/>
        <v>0</v>
      </c>
      <c r="M38" s="115">
        <f t="shared" si="24"/>
        <v>0</v>
      </c>
      <c r="N38" s="115">
        <f t="shared" si="24"/>
        <v>0</v>
      </c>
      <c r="O38" s="115">
        <f t="shared" si="24"/>
        <v>0</v>
      </c>
      <c r="P38" s="115">
        <f t="shared" si="24"/>
        <v>0</v>
      </c>
      <c r="Q38" s="115">
        <f t="shared" si="24"/>
        <v>0</v>
      </c>
      <c r="R38" s="349">
        <f>R39</f>
        <v>0</v>
      </c>
      <c r="S38" s="349"/>
      <c r="T38" s="99">
        <f>T39</f>
        <v>0</v>
      </c>
      <c r="U38" s="99">
        <f aca="true" t="shared" si="25" ref="U38:AM38">U39</f>
        <v>0</v>
      </c>
      <c r="V38" s="99">
        <f t="shared" si="25"/>
        <v>0</v>
      </c>
      <c r="W38" s="99">
        <f t="shared" si="25"/>
        <v>0</v>
      </c>
      <c r="X38" s="99">
        <f t="shared" si="25"/>
        <v>0</v>
      </c>
      <c r="Y38" s="99">
        <f t="shared" si="25"/>
        <v>0</v>
      </c>
      <c r="Z38" s="99">
        <f t="shared" si="25"/>
        <v>0</v>
      </c>
      <c r="AA38" s="99">
        <f t="shared" si="25"/>
        <v>0</v>
      </c>
      <c r="AB38" s="99">
        <f t="shared" si="25"/>
        <v>0</v>
      </c>
      <c r="AC38" s="99">
        <f t="shared" si="25"/>
        <v>0</v>
      </c>
      <c r="AD38" s="99">
        <f t="shared" si="25"/>
        <v>0</v>
      </c>
      <c r="AE38" s="99">
        <f t="shared" si="25"/>
        <v>0</v>
      </c>
      <c r="AF38" s="99">
        <f t="shared" si="25"/>
        <v>0</v>
      </c>
      <c r="AG38" s="99">
        <f t="shared" si="25"/>
        <v>0</v>
      </c>
      <c r="AH38" s="99">
        <f t="shared" si="25"/>
        <v>0</v>
      </c>
      <c r="AI38" s="99">
        <f t="shared" si="25"/>
        <v>0</v>
      </c>
      <c r="AJ38" s="99">
        <f t="shared" si="25"/>
        <v>0</v>
      </c>
      <c r="AK38" s="99">
        <f t="shared" si="25"/>
        <v>0</v>
      </c>
      <c r="AL38" s="99">
        <f t="shared" si="25"/>
        <v>0</v>
      </c>
      <c r="AM38" s="99">
        <f t="shared" si="25"/>
        <v>0</v>
      </c>
    </row>
    <row r="39" spans="1:39" s="210" customFormat="1" ht="21">
      <c r="A39" s="92" t="str">
        <f>форма_1!A37</f>
        <v>2.3.5.1.</v>
      </c>
      <c r="B39" s="98" t="str">
        <f>форма_1!B37</f>
        <v>Новое строительство объектов по производству электрической энергии, всего, в том числе:</v>
      </c>
      <c r="C39" s="160" t="str">
        <f>форма_1!C37</f>
        <v>Г</v>
      </c>
      <c r="D39" s="115">
        <f>D40</f>
        <v>0</v>
      </c>
      <c r="E39" s="115">
        <f aca="true" t="shared" si="26" ref="E39:Q39">E40</f>
        <v>0</v>
      </c>
      <c r="F39" s="115">
        <f t="shared" si="26"/>
        <v>0</v>
      </c>
      <c r="G39" s="115">
        <f t="shared" si="26"/>
        <v>0</v>
      </c>
      <c r="H39" s="115">
        <f t="shared" si="26"/>
        <v>0</v>
      </c>
      <c r="I39" s="115">
        <f t="shared" si="26"/>
        <v>0</v>
      </c>
      <c r="J39" s="115">
        <f t="shared" si="26"/>
        <v>0</v>
      </c>
      <c r="K39" s="115">
        <f t="shared" si="26"/>
        <v>0</v>
      </c>
      <c r="L39" s="115">
        <f t="shared" si="26"/>
        <v>0</v>
      </c>
      <c r="M39" s="115">
        <f t="shared" si="26"/>
        <v>0</v>
      </c>
      <c r="N39" s="115">
        <f t="shared" si="26"/>
        <v>0</v>
      </c>
      <c r="O39" s="115">
        <f t="shared" si="26"/>
        <v>0</v>
      </c>
      <c r="P39" s="115">
        <f t="shared" si="26"/>
        <v>0</v>
      </c>
      <c r="Q39" s="115">
        <f t="shared" si="26"/>
        <v>0</v>
      </c>
      <c r="R39" s="349">
        <f>R40</f>
        <v>0</v>
      </c>
      <c r="S39" s="349"/>
      <c r="T39" s="99">
        <f>T40</f>
        <v>0</v>
      </c>
      <c r="U39" s="99">
        <f aca="true" t="shared" si="27" ref="U39:AM39">U40</f>
        <v>0</v>
      </c>
      <c r="V39" s="99">
        <f t="shared" si="27"/>
        <v>0</v>
      </c>
      <c r="W39" s="99">
        <f t="shared" si="27"/>
        <v>0</v>
      </c>
      <c r="X39" s="99">
        <f t="shared" si="27"/>
        <v>0</v>
      </c>
      <c r="Y39" s="99">
        <f t="shared" si="27"/>
        <v>0</v>
      </c>
      <c r="Z39" s="99">
        <f t="shared" si="27"/>
        <v>0</v>
      </c>
      <c r="AA39" s="99">
        <f t="shared" si="27"/>
        <v>0</v>
      </c>
      <c r="AB39" s="99">
        <f t="shared" si="27"/>
        <v>0</v>
      </c>
      <c r="AC39" s="99">
        <f t="shared" si="27"/>
        <v>0</v>
      </c>
      <c r="AD39" s="99">
        <f t="shared" si="27"/>
        <v>0</v>
      </c>
      <c r="AE39" s="99">
        <f t="shared" si="27"/>
        <v>0</v>
      </c>
      <c r="AF39" s="99">
        <f t="shared" si="27"/>
        <v>0</v>
      </c>
      <c r="AG39" s="99">
        <f t="shared" si="27"/>
        <v>0</v>
      </c>
      <c r="AH39" s="99">
        <f t="shared" si="27"/>
        <v>0</v>
      </c>
      <c r="AI39" s="99">
        <f t="shared" si="27"/>
        <v>0</v>
      </c>
      <c r="AJ39" s="99">
        <f t="shared" si="27"/>
        <v>0</v>
      </c>
      <c r="AK39" s="99">
        <f t="shared" si="27"/>
        <v>0</v>
      </c>
      <c r="AL39" s="99">
        <f t="shared" si="27"/>
        <v>0</v>
      </c>
      <c r="AM39" s="99">
        <f t="shared" si="27"/>
        <v>0</v>
      </c>
    </row>
    <row r="40" spans="1:39" s="162" customFormat="1" ht="31.5">
      <c r="A40" s="94" t="str">
        <f>форма_1!A38</f>
        <v>2.3.5.1.</v>
      </c>
      <c r="B40" s="101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40" s="251" t="str">
        <f>форма_1!C38</f>
        <v>K_6IR_SES</v>
      </c>
      <c r="D40" s="211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347">
        <v>0</v>
      </c>
      <c r="S40" s="347"/>
      <c r="T40" s="69">
        <v>0</v>
      </c>
      <c r="U40" s="211">
        <v>0</v>
      </c>
      <c r="V40" s="211">
        <v>0</v>
      </c>
      <c r="W40" s="211">
        <v>0</v>
      </c>
      <c r="X40" s="211">
        <v>0</v>
      </c>
      <c r="Y40" s="211">
        <v>0</v>
      </c>
      <c r="Z40" s="211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</row>
    <row r="41" spans="1:2" ht="12.75">
      <c r="A41" s="157"/>
      <c r="B41" s="158"/>
    </row>
  </sheetData>
  <sheetProtection selectLockedCells="1" selectUnlockedCells="1"/>
  <mergeCells count="45">
    <mergeCell ref="R39:S39"/>
    <mergeCell ref="R40:S40"/>
    <mergeCell ref="R35:S35"/>
    <mergeCell ref="R36:S36"/>
    <mergeCell ref="R37:S37"/>
    <mergeCell ref="R38:S38"/>
    <mergeCell ref="R31:S31"/>
    <mergeCell ref="R32:S32"/>
    <mergeCell ref="R33:S33"/>
    <mergeCell ref="R34:S34"/>
    <mergeCell ref="R28:S28"/>
    <mergeCell ref="R29:S29"/>
    <mergeCell ref="R30:S30"/>
    <mergeCell ref="R19:S19"/>
    <mergeCell ref="R20:S20"/>
    <mergeCell ref="R21:S21"/>
    <mergeCell ref="R24:S24"/>
    <mergeCell ref="R23:S23"/>
    <mergeCell ref="R25:S25"/>
    <mergeCell ref="R27:S27"/>
    <mergeCell ref="R17:S17"/>
    <mergeCell ref="R22:S22"/>
    <mergeCell ref="D15:J15"/>
    <mergeCell ref="K15:Q15"/>
    <mergeCell ref="R15:Y15"/>
    <mergeCell ref="R26:S26"/>
    <mergeCell ref="R18:S18"/>
    <mergeCell ref="L16:Q16"/>
    <mergeCell ref="R16:S16"/>
    <mergeCell ref="Z15:AF15"/>
    <mergeCell ref="AG15:AM15"/>
    <mergeCell ref="E16:J16"/>
    <mergeCell ref="AH16:AM16"/>
    <mergeCell ref="A14:A17"/>
    <mergeCell ref="B14:B17"/>
    <mergeCell ref="C14:C17"/>
    <mergeCell ref="D14:AM14"/>
    <mergeCell ref="T16:Y16"/>
    <mergeCell ref="AA16:AF16"/>
    <mergeCell ref="AI1:AM1"/>
    <mergeCell ref="A3:AM3"/>
    <mergeCell ref="P6:Y6"/>
    <mergeCell ref="P7:W7"/>
    <mergeCell ref="Q11:AB11"/>
    <mergeCell ref="Q12:AB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zoomScalePageLayoutView="0" workbookViewId="0" topLeftCell="A1">
      <selection activeCell="I39" sqref="I39"/>
    </sheetView>
  </sheetViews>
  <sheetFormatPr defaultColWidth="9.00390625" defaultRowHeight="13.5" customHeight="1"/>
  <cols>
    <col min="1" max="1" width="9.125" style="57" customWidth="1"/>
    <col min="2" max="2" width="40.375" style="57" customWidth="1"/>
    <col min="3" max="16384" width="9.125" style="57" customWidth="1"/>
  </cols>
  <sheetData>
    <row r="1" spans="1:38" ht="1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3"/>
      <c r="W1" s="13"/>
      <c r="X1" s="13"/>
      <c r="Y1" s="13"/>
      <c r="Z1" s="13"/>
      <c r="AA1" s="12"/>
      <c r="AB1" s="12"/>
      <c r="AC1" s="12"/>
      <c r="AD1" s="12"/>
      <c r="AE1" s="12"/>
      <c r="AF1" s="13"/>
      <c r="AG1" s="12"/>
      <c r="AH1" s="336" t="s">
        <v>107</v>
      </c>
      <c r="AI1" s="336"/>
      <c r="AJ1" s="336"/>
      <c r="AK1" s="336"/>
      <c r="AL1" s="336"/>
    </row>
    <row r="2" spans="1:3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3.5" customHeight="1">
      <c r="A3" s="325" t="s">
        <v>108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</row>
    <row r="4" spans="1:38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58" t="s">
        <v>109</v>
      </c>
      <c r="R4" s="4" t="s">
        <v>525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58"/>
      <c r="R5" s="59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13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5"/>
      <c r="L6" s="5"/>
      <c r="M6" s="5"/>
      <c r="N6" s="5"/>
      <c r="O6" s="61" t="s">
        <v>2</v>
      </c>
      <c r="P6" s="344" t="str">
        <f>форма_1!M5</f>
        <v>Общество с ограниченной ответственностью "ДальЭнергоИнвест"</v>
      </c>
      <c r="Q6" s="344"/>
      <c r="R6" s="344"/>
      <c r="S6" s="344"/>
      <c r="T6" s="344"/>
      <c r="U6" s="344"/>
      <c r="V6" s="344"/>
      <c r="W6" s="344"/>
      <c r="X6" s="344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0"/>
      <c r="L7" s="60"/>
      <c r="M7" s="60"/>
      <c r="N7" s="60"/>
      <c r="O7" s="18"/>
      <c r="P7" s="329" t="s">
        <v>4</v>
      </c>
      <c r="Q7" s="329"/>
      <c r="R7" s="329"/>
      <c r="S7" s="329"/>
      <c r="T7" s="329"/>
      <c r="U7" s="329"/>
      <c r="V7" s="32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8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3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 t="s">
        <v>5</v>
      </c>
      <c r="S9" s="134" t="str">
        <f>'форма_4.2020'!S9</f>
        <v>2020</v>
      </c>
      <c r="T9" s="110" t="s">
        <v>270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3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 t="s">
        <v>7</v>
      </c>
      <c r="Q11" s="328" t="str">
        <f>форма_1!N10</f>
        <v>Приказом РЭК Сахалинской области №87 от 29 октября 2019 года</v>
      </c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0"/>
      <c r="Q12" s="329" t="s">
        <v>8</v>
      </c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3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ht="13.5" customHeight="1">
      <c r="A14" s="339" t="s">
        <v>9</v>
      </c>
      <c r="B14" s="339" t="s">
        <v>61</v>
      </c>
      <c r="C14" s="339" t="s">
        <v>11</v>
      </c>
      <c r="D14" s="340" t="s">
        <v>402</v>
      </c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</row>
    <row r="15" spans="1:38" ht="16.5" customHeight="1">
      <c r="A15" s="339"/>
      <c r="B15" s="339"/>
      <c r="C15" s="339"/>
      <c r="D15" s="340" t="s">
        <v>110</v>
      </c>
      <c r="E15" s="340"/>
      <c r="F15" s="340"/>
      <c r="G15" s="340"/>
      <c r="H15" s="340"/>
      <c r="I15" s="340"/>
      <c r="J15" s="340"/>
      <c r="K15" s="339" t="s">
        <v>111</v>
      </c>
      <c r="L15" s="339"/>
      <c r="M15" s="339"/>
      <c r="N15" s="339"/>
      <c r="O15" s="339"/>
      <c r="P15" s="339"/>
      <c r="Q15" s="339"/>
      <c r="R15" s="339" t="s">
        <v>112</v>
      </c>
      <c r="S15" s="339"/>
      <c r="T15" s="339"/>
      <c r="U15" s="339"/>
      <c r="V15" s="339"/>
      <c r="W15" s="339"/>
      <c r="X15" s="339"/>
      <c r="Y15" s="339" t="s">
        <v>113</v>
      </c>
      <c r="Z15" s="339"/>
      <c r="AA15" s="339"/>
      <c r="AB15" s="339"/>
      <c r="AC15" s="339"/>
      <c r="AD15" s="339"/>
      <c r="AE15" s="339"/>
      <c r="AF15" s="339" t="s">
        <v>403</v>
      </c>
      <c r="AG15" s="339"/>
      <c r="AH15" s="339"/>
      <c r="AI15" s="339"/>
      <c r="AJ15" s="339"/>
      <c r="AK15" s="339"/>
      <c r="AL15" s="339"/>
    </row>
    <row r="16" spans="1:38" ht="13.5" customHeight="1">
      <c r="A16" s="339"/>
      <c r="B16" s="339"/>
      <c r="C16" s="339"/>
      <c r="D16" s="95" t="s">
        <v>68</v>
      </c>
      <c r="E16" s="340" t="s">
        <v>69</v>
      </c>
      <c r="F16" s="340"/>
      <c r="G16" s="340"/>
      <c r="H16" s="340"/>
      <c r="I16" s="340"/>
      <c r="J16" s="340"/>
      <c r="K16" s="95" t="s">
        <v>68</v>
      </c>
      <c r="L16" s="340" t="s">
        <v>69</v>
      </c>
      <c r="M16" s="340"/>
      <c r="N16" s="340"/>
      <c r="O16" s="340"/>
      <c r="P16" s="340"/>
      <c r="Q16" s="340"/>
      <c r="R16" s="95" t="s">
        <v>68</v>
      </c>
      <c r="S16" s="340" t="s">
        <v>69</v>
      </c>
      <c r="T16" s="340"/>
      <c r="U16" s="340"/>
      <c r="V16" s="340"/>
      <c r="W16" s="340"/>
      <c r="X16" s="340"/>
      <c r="Y16" s="95" t="s">
        <v>68</v>
      </c>
      <c r="Z16" s="340" t="s">
        <v>69</v>
      </c>
      <c r="AA16" s="340"/>
      <c r="AB16" s="340"/>
      <c r="AC16" s="340"/>
      <c r="AD16" s="340"/>
      <c r="AE16" s="340"/>
      <c r="AF16" s="95" t="s">
        <v>68</v>
      </c>
      <c r="AG16" s="340" t="s">
        <v>69</v>
      </c>
      <c r="AH16" s="340"/>
      <c r="AI16" s="340"/>
      <c r="AJ16" s="340"/>
      <c r="AK16" s="340"/>
      <c r="AL16" s="340"/>
    </row>
    <row r="17" spans="1:38" ht="13.5" customHeight="1">
      <c r="A17" s="339"/>
      <c r="B17" s="339"/>
      <c r="C17" s="339"/>
      <c r="D17" s="96" t="s">
        <v>70</v>
      </c>
      <c r="E17" s="96" t="s">
        <v>70</v>
      </c>
      <c r="F17" s="97" t="s">
        <v>71</v>
      </c>
      <c r="G17" s="97" t="s">
        <v>72</v>
      </c>
      <c r="H17" s="97" t="s">
        <v>73</v>
      </c>
      <c r="I17" s="97" t="s">
        <v>74</v>
      </c>
      <c r="J17" s="97" t="s">
        <v>75</v>
      </c>
      <c r="K17" s="96" t="s">
        <v>70</v>
      </c>
      <c r="L17" s="96" t="s">
        <v>70</v>
      </c>
      <c r="M17" s="97" t="s">
        <v>71</v>
      </c>
      <c r="N17" s="97" t="s">
        <v>72</v>
      </c>
      <c r="O17" s="97" t="s">
        <v>73</v>
      </c>
      <c r="P17" s="97" t="s">
        <v>74</v>
      </c>
      <c r="Q17" s="97" t="s">
        <v>75</v>
      </c>
      <c r="R17" s="96" t="s">
        <v>70</v>
      </c>
      <c r="S17" s="96" t="s">
        <v>70</v>
      </c>
      <c r="T17" s="97" t="s">
        <v>71</v>
      </c>
      <c r="U17" s="97" t="s">
        <v>72</v>
      </c>
      <c r="V17" s="97" t="s">
        <v>73</v>
      </c>
      <c r="W17" s="97" t="s">
        <v>74</v>
      </c>
      <c r="X17" s="97" t="s">
        <v>75</v>
      </c>
      <c r="Y17" s="96" t="s">
        <v>70</v>
      </c>
      <c r="Z17" s="96" t="s">
        <v>70</v>
      </c>
      <c r="AA17" s="97" t="s">
        <v>71</v>
      </c>
      <c r="AB17" s="97" t="s">
        <v>72</v>
      </c>
      <c r="AC17" s="97" t="s">
        <v>73</v>
      </c>
      <c r="AD17" s="97" t="s">
        <v>74</v>
      </c>
      <c r="AE17" s="97" t="s">
        <v>75</v>
      </c>
      <c r="AF17" s="96" t="s">
        <v>76</v>
      </c>
      <c r="AG17" s="96" t="s">
        <v>70</v>
      </c>
      <c r="AH17" s="97" t="s">
        <v>71</v>
      </c>
      <c r="AI17" s="97" t="s">
        <v>72</v>
      </c>
      <c r="AJ17" s="97" t="s">
        <v>73</v>
      </c>
      <c r="AK17" s="97" t="s">
        <v>74</v>
      </c>
      <c r="AL17" s="97" t="s">
        <v>75</v>
      </c>
    </row>
    <row r="18" spans="1:38" ht="13.5" customHeight="1">
      <c r="A18" s="94">
        <v>1</v>
      </c>
      <c r="B18" s="94">
        <v>2</v>
      </c>
      <c r="C18" s="94">
        <v>3</v>
      </c>
      <c r="D18" s="89" t="s">
        <v>114</v>
      </c>
      <c r="E18" s="89" t="s">
        <v>115</v>
      </c>
      <c r="F18" s="89" t="s">
        <v>116</v>
      </c>
      <c r="G18" s="89" t="s">
        <v>117</v>
      </c>
      <c r="H18" s="89" t="s">
        <v>118</v>
      </c>
      <c r="I18" s="89" t="s">
        <v>119</v>
      </c>
      <c r="J18" s="89" t="s">
        <v>120</v>
      </c>
      <c r="K18" s="89" t="s">
        <v>121</v>
      </c>
      <c r="L18" s="89" t="s">
        <v>122</v>
      </c>
      <c r="M18" s="89" t="s">
        <v>123</v>
      </c>
      <c r="N18" s="89" t="s">
        <v>124</v>
      </c>
      <c r="O18" s="89" t="s">
        <v>125</v>
      </c>
      <c r="P18" s="89" t="s">
        <v>126</v>
      </c>
      <c r="Q18" s="89" t="s">
        <v>127</v>
      </c>
      <c r="R18" s="89" t="s">
        <v>128</v>
      </c>
      <c r="S18" s="89" t="s">
        <v>129</v>
      </c>
      <c r="T18" s="89" t="s">
        <v>130</v>
      </c>
      <c r="U18" s="89" t="s">
        <v>131</v>
      </c>
      <c r="V18" s="89" t="s">
        <v>132</v>
      </c>
      <c r="W18" s="89" t="s">
        <v>133</v>
      </c>
      <c r="X18" s="89" t="s">
        <v>134</v>
      </c>
      <c r="Y18" s="89" t="s">
        <v>135</v>
      </c>
      <c r="Z18" s="89" t="s">
        <v>136</v>
      </c>
      <c r="AA18" s="89" t="s">
        <v>137</v>
      </c>
      <c r="AB18" s="89" t="s">
        <v>138</v>
      </c>
      <c r="AC18" s="89" t="s">
        <v>139</v>
      </c>
      <c r="AD18" s="89" t="s">
        <v>140</v>
      </c>
      <c r="AE18" s="89" t="s">
        <v>141</v>
      </c>
      <c r="AF18" s="89" t="s">
        <v>142</v>
      </c>
      <c r="AG18" s="89" t="s">
        <v>143</v>
      </c>
      <c r="AH18" s="89" t="s">
        <v>144</v>
      </c>
      <c r="AI18" s="89" t="s">
        <v>145</v>
      </c>
      <c r="AJ18" s="89" t="s">
        <v>105</v>
      </c>
      <c r="AK18" s="89" t="s">
        <v>146</v>
      </c>
      <c r="AL18" s="89" t="s">
        <v>147</v>
      </c>
    </row>
    <row r="19" spans="1:38" ht="27.75" customHeight="1">
      <c r="A19" s="92">
        <f>форма_1!A17</f>
        <v>0</v>
      </c>
      <c r="B19" s="98" t="str">
        <f>форма_1!B17</f>
        <v>ВСЕГО по инвестиционной программе ООО "ДальЭнергоИнвест"</v>
      </c>
      <c r="C19" s="92" t="str">
        <f>форма_1!C17</f>
        <v>Г</v>
      </c>
      <c r="D19" s="115">
        <f>D23+D31</f>
        <v>0</v>
      </c>
      <c r="E19" s="115">
        <f aca="true" t="shared" si="0" ref="E19:AL19">E23+E31</f>
        <v>0</v>
      </c>
      <c r="F19" s="115">
        <f t="shared" si="0"/>
        <v>0</v>
      </c>
      <c r="G19" s="115">
        <f t="shared" si="0"/>
        <v>0</v>
      </c>
      <c r="H19" s="115">
        <f t="shared" si="0"/>
        <v>0</v>
      </c>
      <c r="I19" s="115">
        <f t="shared" si="0"/>
        <v>0</v>
      </c>
      <c r="J19" s="115">
        <f t="shared" si="0"/>
        <v>0</v>
      </c>
      <c r="K19" s="115">
        <f t="shared" si="0"/>
        <v>0</v>
      </c>
      <c r="L19" s="115">
        <f t="shared" si="0"/>
        <v>0</v>
      </c>
      <c r="M19" s="115">
        <f t="shared" si="0"/>
        <v>0</v>
      </c>
      <c r="N19" s="115">
        <f t="shared" si="0"/>
        <v>0</v>
      </c>
      <c r="O19" s="115">
        <f t="shared" si="0"/>
        <v>0</v>
      </c>
      <c r="P19" s="115">
        <f t="shared" si="0"/>
        <v>0</v>
      </c>
      <c r="Q19" s="115">
        <f t="shared" si="0"/>
        <v>0</v>
      </c>
      <c r="R19" s="115">
        <f t="shared" si="0"/>
        <v>0</v>
      </c>
      <c r="S19" s="115">
        <f t="shared" si="0"/>
        <v>763.513118</v>
      </c>
      <c r="T19" s="115">
        <f t="shared" si="0"/>
        <v>7.2</v>
      </c>
      <c r="U19" s="115">
        <f t="shared" si="0"/>
        <v>0</v>
      </c>
      <c r="V19" s="115">
        <f t="shared" si="0"/>
        <v>0</v>
      </c>
      <c r="W19" s="115">
        <f t="shared" si="0"/>
        <v>0</v>
      </c>
      <c r="X19" s="115">
        <f t="shared" si="0"/>
        <v>0</v>
      </c>
      <c r="Y19" s="115">
        <f t="shared" si="0"/>
        <v>0</v>
      </c>
      <c r="Z19" s="115">
        <f t="shared" si="0"/>
        <v>31.28613</v>
      </c>
      <c r="AA19" s="115">
        <f t="shared" si="0"/>
        <v>0.25</v>
      </c>
      <c r="AB19" s="115">
        <f t="shared" si="0"/>
        <v>0</v>
      </c>
      <c r="AC19" s="115">
        <f t="shared" si="0"/>
        <v>0</v>
      </c>
      <c r="AD19" s="115">
        <f t="shared" si="0"/>
        <v>2.08</v>
      </c>
      <c r="AE19" s="115">
        <f t="shared" si="0"/>
        <v>0</v>
      </c>
      <c r="AF19" s="115">
        <f t="shared" si="0"/>
        <v>0</v>
      </c>
      <c r="AG19" s="115">
        <f t="shared" si="0"/>
        <v>794.7992479999999</v>
      </c>
      <c r="AH19" s="115">
        <f t="shared" si="0"/>
        <v>7.45</v>
      </c>
      <c r="AI19" s="115">
        <f t="shared" si="0"/>
        <v>0</v>
      </c>
      <c r="AJ19" s="115">
        <f t="shared" si="0"/>
        <v>0</v>
      </c>
      <c r="AK19" s="115">
        <f t="shared" si="0"/>
        <v>2.08</v>
      </c>
      <c r="AL19" s="115">
        <f t="shared" si="0"/>
        <v>0</v>
      </c>
    </row>
    <row r="20" spans="1:38" ht="15.75" customHeight="1">
      <c r="A20" s="92" t="str">
        <f>форма_1!A18</f>
        <v>0.2.</v>
      </c>
      <c r="B20" s="98" t="str">
        <f>форма_1!B18</f>
        <v>Реконструкция, всего</v>
      </c>
      <c r="C20" s="92" t="str">
        <f>форма_1!C18</f>
        <v>Г</v>
      </c>
      <c r="D20" s="115">
        <f>D24+D32</f>
        <v>0</v>
      </c>
      <c r="E20" s="115">
        <f aca="true" t="shared" si="1" ref="E20:AL20">E24+E32</f>
        <v>0</v>
      </c>
      <c r="F20" s="115">
        <f t="shared" si="1"/>
        <v>0</v>
      </c>
      <c r="G20" s="115">
        <f t="shared" si="1"/>
        <v>0</v>
      </c>
      <c r="H20" s="115">
        <f t="shared" si="1"/>
        <v>0</v>
      </c>
      <c r="I20" s="115">
        <f t="shared" si="1"/>
        <v>0</v>
      </c>
      <c r="J20" s="115">
        <f t="shared" si="1"/>
        <v>0</v>
      </c>
      <c r="K20" s="115">
        <f t="shared" si="1"/>
        <v>0</v>
      </c>
      <c r="L20" s="115">
        <f t="shared" si="1"/>
        <v>0</v>
      </c>
      <c r="M20" s="115">
        <f t="shared" si="1"/>
        <v>0</v>
      </c>
      <c r="N20" s="115">
        <f t="shared" si="1"/>
        <v>0</v>
      </c>
      <c r="O20" s="115">
        <f t="shared" si="1"/>
        <v>0</v>
      </c>
      <c r="P20" s="115">
        <f t="shared" si="1"/>
        <v>0</v>
      </c>
      <c r="Q20" s="115">
        <f t="shared" si="1"/>
        <v>0</v>
      </c>
      <c r="R20" s="115">
        <f t="shared" si="1"/>
        <v>0</v>
      </c>
      <c r="S20" s="115">
        <f t="shared" si="1"/>
        <v>0</v>
      </c>
      <c r="T20" s="115">
        <f t="shared" si="1"/>
        <v>0</v>
      </c>
      <c r="U20" s="115">
        <f t="shared" si="1"/>
        <v>0</v>
      </c>
      <c r="V20" s="115">
        <f t="shared" si="1"/>
        <v>0</v>
      </c>
      <c r="W20" s="115">
        <f t="shared" si="1"/>
        <v>0</v>
      </c>
      <c r="X20" s="115">
        <f t="shared" si="1"/>
        <v>0</v>
      </c>
      <c r="Y20" s="115">
        <f t="shared" si="1"/>
        <v>0</v>
      </c>
      <c r="Z20" s="115">
        <f t="shared" si="1"/>
        <v>0</v>
      </c>
      <c r="AA20" s="115">
        <f t="shared" si="1"/>
        <v>0</v>
      </c>
      <c r="AB20" s="115">
        <f t="shared" si="1"/>
        <v>0</v>
      </c>
      <c r="AC20" s="115">
        <f t="shared" si="1"/>
        <v>0</v>
      </c>
      <c r="AD20" s="115">
        <f t="shared" si="1"/>
        <v>0</v>
      </c>
      <c r="AE20" s="115">
        <f t="shared" si="1"/>
        <v>0</v>
      </c>
      <c r="AF20" s="115">
        <f t="shared" si="1"/>
        <v>0</v>
      </c>
      <c r="AG20" s="115">
        <f t="shared" si="1"/>
        <v>0</v>
      </c>
      <c r="AH20" s="115">
        <f t="shared" si="1"/>
        <v>0</v>
      </c>
      <c r="AI20" s="115">
        <f t="shared" si="1"/>
        <v>0</v>
      </c>
      <c r="AJ20" s="115">
        <f t="shared" si="1"/>
        <v>0</v>
      </c>
      <c r="AK20" s="115">
        <f t="shared" si="1"/>
        <v>0</v>
      </c>
      <c r="AL20" s="115">
        <f t="shared" si="1"/>
        <v>0</v>
      </c>
    </row>
    <row r="21" spans="1:38" ht="14.25" customHeight="1">
      <c r="A21" s="92" t="str">
        <f>форма_1!A19</f>
        <v>0.3.</v>
      </c>
      <c r="B21" s="98" t="str">
        <f>форма_1!B19</f>
        <v>Модернизация, техническое перевооружение, всего</v>
      </c>
      <c r="C21" s="92" t="str">
        <f>форма_1!C19</f>
        <v>Г</v>
      </c>
      <c r="D21" s="115">
        <f>D25+D33</f>
        <v>0</v>
      </c>
      <c r="E21" s="115">
        <f aca="true" t="shared" si="2" ref="E21:AL21">E25+E33</f>
        <v>0</v>
      </c>
      <c r="F21" s="115">
        <f t="shared" si="2"/>
        <v>0</v>
      </c>
      <c r="G21" s="115">
        <f t="shared" si="2"/>
        <v>0</v>
      </c>
      <c r="H21" s="115">
        <f t="shared" si="2"/>
        <v>0</v>
      </c>
      <c r="I21" s="115">
        <f t="shared" si="2"/>
        <v>0</v>
      </c>
      <c r="J21" s="115">
        <f t="shared" si="2"/>
        <v>0</v>
      </c>
      <c r="K21" s="115">
        <f t="shared" si="2"/>
        <v>0</v>
      </c>
      <c r="L21" s="115">
        <f t="shared" si="2"/>
        <v>0</v>
      </c>
      <c r="M21" s="115">
        <f t="shared" si="2"/>
        <v>0</v>
      </c>
      <c r="N21" s="115">
        <f t="shared" si="2"/>
        <v>0</v>
      </c>
      <c r="O21" s="115">
        <f t="shared" si="2"/>
        <v>0</v>
      </c>
      <c r="P21" s="115">
        <f t="shared" si="2"/>
        <v>0</v>
      </c>
      <c r="Q21" s="115">
        <f t="shared" si="2"/>
        <v>0</v>
      </c>
      <c r="R21" s="115">
        <f t="shared" si="2"/>
        <v>0</v>
      </c>
      <c r="S21" s="115">
        <f t="shared" si="2"/>
        <v>0</v>
      </c>
      <c r="T21" s="115">
        <f t="shared" si="2"/>
        <v>0</v>
      </c>
      <c r="U21" s="115">
        <f t="shared" si="2"/>
        <v>0</v>
      </c>
      <c r="V21" s="115">
        <f t="shared" si="2"/>
        <v>0</v>
      </c>
      <c r="W21" s="115">
        <f t="shared" si="2"/>
        <v>0</v>
      </c>
      <c r="X21" s="115">
        <f t="shared" si="2"/>
        <v>0</v>
      </c>
      <c r="Y21" s="115">
        <f t="shared" si="2"/>
        <v>0</v>
      </c>
      <c r="Z21" s="115">
        <f t="shared" si="2"/>
        <v>4.20655</v>
      </c>
      <c r="AA21" s="115">
        <f t="shared" si="2"/>
        <v>0</v>
      </c>
      <c r="AB21" s="115">
        <f t="shared" si="2"/>
        <v>0</v>
      </c>
      <c r="AC21" s="115">
        <f t="shared" si="2"/>
        <v>0</v>
      </c>
      <c r="AD21" s="115">
        <f t="shared" si="2"/>
        <v>2.08</v>
      </c>
      <c r="AE21" s="115">
        <f t="shared" si="2"/>
        <v>0</v>
      </c>
      <c r="AF21" s="115">
        <f t="shared" si="2"/>
        <v>0</v>
      </c>
      <c r="AG21" s="115">
        <f t="shared" si="2"/>
        <v>4.20655</v>
      </c>
      <c r="AH21" s="115">
        <f t="shared" si="2"/>
        <v>0</v>
      </c>
      <c r="AI21" s="115">
        <f t="shared" si="2"/>
        <v>0</v>
      </c>
      <c r="AJ21" s="115">
        <f t="shared" si="2"/>
        <v>0</v>
      </c>
      <c r="AK21" s="115">
        <f t="shared" si="2"/>
        <v>2.08</v>
      </c>
      <c r="AL21" s="115">
        <f t="shared" si="2"/>
        <v>0</v>
      </c>
    </row>
    <row r="22" spans="1:38" ht="31.5" customHeight="1">
      <c r="A22" s="92" t="str">
        <f>форма_1!A20</f>
        <v>0.5</v>
      </c>
      <c r="B22" s="98" t="str">
        <f>форма_1!B20</f>
        <v>Новое строительство, всего</v>
      </c>
      <c r="C22" s="92" t="str">
        <f>форма_1!C20</f>
        <v>Г</v>
      </c>
      <c r="D22" s="115">
        <f>D28+D38</f>
        <v>0</v>
      </c>
      <c r="E22" s="115">
        <f aca="true" t="shared" si="3" ref="E22:AL22">E28+E38</f>
        <v>0</v>
      </c>
      <c r="F22" s="115">
        <f t="shared" si="3"/>
        <v>0</v>
      </c>
      <c r="G22" s="115">
        <f t="shared" si="3"/>
        <v>0</v>
      </c>
      <c r="H22" s="115">
        <f t="shared" si="3"/>
        <v>0</v>
      </c>
      <c r="I22" s="115">
        <f t="shared" si="3"/>
        <v>0</v>
      </c>
      <c r="J22" s="115">
        <f t="shared" si="3"/>
        <v>0</v>
      </c>
      <c r="K22" s="115">
        <f t="shared" si="3"/>
        <v>0</v>
      </c>
      <c r="L22" s="115">
        <f t="shared" si="3"/>
        <v>0</v>
      </c>
      <c r="M22" s="115">
        <f t="shared" si="3"/>
        <v>0</v>
      </c>
      <c r="N22" s="115">
        <f t="shared" si="3"/>
        <v>0</v>
      </c>
      <c r="O22" s="115">
        <f t="shared" si="3"/>
        <v>0</v>
      </c>
      <c r="P22" s="115">
        <f t="shared" si="3"/>
        <v>0</v>
      </c>
      <c r="Q22" s="115">
        <f t="shared" si="3"/>
        <v>0</v>
      </c>
      <c r="R22" s="115">
        <f t="shared" si="3"/>
        <v>0</v>
      </c>
      <c r="S22" s="115">
        <f t="shared" si="3"/>
        <v>763.513118</v>
      </c>
      <c r="T22" s="115">
        <f t="shared" si="3"/>
        <v>7.2</v>
      </c>
      <c r="U22" s="115">
        <f t="shared" si="3"/>
        <v>0</v>
      </c>
      <c r="V22" s="115">
        <f t="shared" si="3"/>
        <v>0</v>
      </c>
      <c r="W22" s="115">
        <f t="shared" si="3"/>
        <v>0</v>
      </c>
      <c r="X22" s="115">
        <f t="shared" si="3"/>
        <v>0</v>
      </c>
      <c r="Y22" s="115">
        <f t="shared" si="3"/>
        <v>0</v>
      </c>
      <c r="Z22" s="115">
        <f t="shared" si="3"/>
        <v>27.07958</v>
      </c>
      <c r="AA22" s="115">
        <f t="shared" si="3"/>
        <v>0.25</v>
      </c>
      <c r="AB22" s="115">
        <f t="shared" si="3"/>
        <v>0</v>
      </c>
      <c r="AC22" s="115">
        <f t="shared" si="3"/>
        <v>0</v>
      </c>
      <c r="AD22" s="115">
        <f t="shared" si="3"/>
        <v>0</v>
      </c>
      <c r="AE22" s="115">
        <f t="shared" si="3"/>
        <v>0</v>
      </c>
      <c r="AF22" s="115">
        <f t="shared" si="3"/>
        <v>0</v>
      </c>
      <c r="AG22" s="115">
        <f t="shared" si="3"/>
        <v>790.5926979999999</v>
      </c>
      <c r="AH22" s="115">
        <f t="shared" si="3"/>
        <v>7.45</v>
      </c>
      <c r="AI22" s="115">
        <f t="shared" si="3"/>
        <v>0</v>
      </c>
      <c r="AJ22" s="115">
        <f t="shared" si="3"/>
        <v>0</v>
      </c>
      <c r="AK22" s="115">
        <f t="shared" si="3"/>
        <v>0</v>
      </c>
      <c r="AL22" s="115">
        <f t="shared" si="3"/>
        <v>0</v>
      </c>
    </row>
    <row r="23" spans="1:38" ht="30" customHeight="1">
      <c r="A23" s="92">
        <f>форма_1!A21</f>
        <v>1</v>
      </c>
      <c r="B23" s="98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23" s="92" t="str">
        <f>форма_1!C21</f>
        <v>Г</v>
      </c>
      <c r="D23" s="115">
        <f>D24+D25+D28</f>
        <v>0</v>
      </c>
      <c r="E23" s="115">
        <f aca="true" t="shared" si="4" ref="E23:AL23">E24+E25+E28</f>
        <v>0</v>
      </c>
      <c r="F23" s="115">
        <f t="shared" si="4"/>
        <v>0</v>
      </c>
      <c r="G23" s="115">
        <f t="shared" si="4"/>
        <v>0</v>
      </c>
      <c r="H23" s="115">
        <f t="shared" si="4"/>
        <v>0</v>
      </c>
      <c r="I23" s="115">
        <f t="shared" si="4"/>
        <v>0</v>
      </c>
      <c r="J23" s="115">
        <f t="shared" si="4"/>
        <v>0</v>
      </c>
      <c r="K23" s="115">
        <f t="shared" si="4"/>
        <v>0</v>
      </c>
      <c r="L23" s="115">
        <f t="shared" si="4"/>
        <v>0</v>
      </c>
      <c r="M23" s="115">
        <f t="shared" si="4"/>
        <v>0</v>
      </c>
      <c r="N23" s="115">
        <f t="shared" si="4"/>
        <v>0</v>
      </c>
      <c r="O23" s="115">
        <f t="shared" si="4"/>
        <v>0</v>
      </c>
      <c r="P23" s="115">
        <f t="shared" si="4"/>
        <v>0</v>
      </c>
      <c r="Q23" s="115">
        <f t="shared" si="4"/>
        <v>0</v>
      </c>
      <c r="R23" s="115">
        <f t="shared" si="4"/>
        <v>0</v>
      </c>
      <c r="S23" s="115">
        <f t="shared" si="4"/>
        <v>763.513118</v>
      </c>
      <c r="T23" s="115">
        <f t="shared" si="4"/>
        <v>7.2</v>
      </c>
      <c r="U23" s="115">
        <f t="shared" si="4"/>
        <v>0</v>
      </c>
      <c r="V23" s="115">
        <f t="shared" si="4"/>
        <v>0</v>
      </c>
      <c r="W23" s="115">
        <f t="shared" si="4"/>
        <v>0</v>
      </c>
      <c r="X23" s="115">
        <f t="shared" si="4"/>
        <v>0</v>
      </c>
      <c r="Y23" s="115">
        <f t="shared" si="4"/>
        <v>0</v>
      </c>
      <c r="Z23" s="115">
        <f t="shared" si="4"/>
        <v>0</v>
      </c>
      <c r="AA23" s="115">
        <f t="shared" si="4"/>
        <v>0</v>
      </c>
      <c r="AB23" s="115">
        <f t="shared" si="4"/>
        <v>0</v>
      </c>
      <c r="AC23" s="115">
        <f t="shared" si="4"/>
        <v>0</v>
      </c>
      <c r="AD23" s="115">
        <f t="shared" si="4"/>
        <v>0</v>
      </c>
      <c r="AE23" s="115">
        <f t="shared" si="4"/>
        <v>0</v>
      </c>
      <c r="AF23" s="115">
        <f t="shared" si="4"/>
        <v>0</v>
      </c>
      <c r="AG23" s="115">
        <f t="shared" si="4"/>
        <v>763.513118</v>
      </c>
      <c r="AH23" s="115">
        <f t="shared" si="4"/>
        <v>7.2</v>
      </c>
      <c r="AI23" s="115">
        <f t="shared" si="4"/>
        <v>0</v>
      </c>
      <c r="AJ23" s="115">
        <f t="shared" si="4"/>
        <v>0</v>
      </c>
      <c r="AK23" s="115">
        <f t="shared" si="4"/>
        <v>0</v>
      </c>
      <c r="AL23" s="115">
        <f t="shared" si="4"/>
        <v>0</v>
      </c>
    </row>
    <row r="24" spans="1:38" ht="27.75" customHeight="1">
      <c r="A24" s="92" t="str">
        <f>форма_1!A22</f>
        <v>1.2.</v>
      </c>
      <c r="B24" s="98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4" s="92" t="str">
        <f>форма_1!C22</f>
        <v>Г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f>форма_3!AP24</f>
        <v>0</v>
      </c>
      <c r="AA24" s="115">
        <v>0</v>
      </c>
      <c r="AB24" s="115">
        <v>0</v>
      </c>
      <c r="AC24" s="115">
        <f>форма_3!AS24</f>
        <v>0</v>
      </c>
      <c r="AD24" s="115">
        <f>форма_3!AT24</f>
        <v>0</v>
      </c>
      <c r="AE24" s="115">
        <v>0</v>
      </c>
      <c r="AF24" s="115">
        <f aca="true" t="shared" si="5" ref="AF24:AL24">Y24</f>
        <v>0</v>
      </c>
      <c r="AG24" s="115">
        <f t="shared" si="5"/>
        <v>0</v>
      </c>
      <c r="AH24" s="115">
        <f t="shared" si="5"/>
        <v>0</v>
      </c>
      <c r="AI24" s="115">
        <f t="shared" si="5"/>
        <v>0</v>
      </c>
      <c r="AJ24" s="115">
        <f t="shared" si="5"/>
        <v>0</v>
      </c>
      <c r="AK24" s="115">
        <f t="shared" si="5"/>
        <v>0</v>
      </c>
      <c r="AL24" s="115">
        <f t="shared" si="5"/>
        <v>0</v>
      </c>
    </row>
    <row r="25" spans="1:38" ht="21.75" customHeight="1">
      <c r="A25" s="92" t="str">
        <f>форма_1!A23</f>
        <v>1.3.</v>
      </c>
      <c r="B25" s="98" t="str">
        <f>форма_1!B23</f>
        <v>Модернизация, техническое перевооружение, всего</v>
      </c>
      <c r="C25" s="92" t="str">
        <f>форма_1!C23</f>
        <v>Г</v>
      </c>
      <c r="D25" s="115">
        <f>D26</f>
        <v>0</v>
      </c>
      <c r="E25" s="115">
        <f aca="true" t="shared" si="6" ref="E25:AL25">E26</f>
        <v>0</v>
      </c>
      <c r="F25" s="115">
        <f t="shared" si="6"/>
        <v>0</v>
      </c>
      <c r="G25" s="115">
        <f t="shared" si="6"/>
        <v>0</v>
      </c>
      <c r="H25" s="115">
        <f t="shared" si="6"/>
        <v>0</v>
      </c>
      <c r="I25" s="115">
        <f t="shared" si="6"/>
        <v>0</v>
      </c>
      <c r="J25" s="115">
        <f t="shared" si="6"/>
        <v>0</v>
      </c>
      <c r="K25" s="115">
        <f t="shared" si="6"/>
        <v>0</v>
      </c>
      <c r="L25" s="115">
        <f t="shared" si="6"/>
        <v>0</v>
      </c>
      <c r="M25" s="115">
        <f t="shared" si="6"/>
        <v>0</v>
      </c>
      <c r="N25" s="115">
        <f t="shared" si="6"/>
        <v>0</v>
      </c>
      <c r="O25" s="115">
        <f t="shared" si="6"/>
        <v>0</v>
      </c>
      <c r="P25" s="115">
        <f t="shared" si="6"/>
        <v>0</v>
      </c>
      <c r="Q25" s="115">
        <f t="shared" si="6"/>
        <v>0</v>
      </c>
      <c r="R25" s="115">
        <f t="shared" si="6"/>
        <v>0</v>
      </c>
      <c r="S25" s="115">
        <f t="shared" si="6"/>
        <v>0</v>
      </c>
      <c r="T25" s="115">
        <f t="shared" si="6"/>
        <v>0</v>
      </c>
      <c r="U25" s="115">
        <f t="shared" si="6"/>
        <v>0</v>
      </c>
      <c r="V25" s="115">
        <f t="shared" si="6"/>
        <v>0</v>
      </c>
      <c r="W25" s="115">
        <f t="shared" si="6"/>
        <v>0</v>
      </c>
      <c r="X25" s="115">
        <f t="shared" si="6"/>
        <v>0</v>
      </c>
      <c r="Y25" s="115">
        <f t="shared" si="6"/>
        <v>0</v>
      </c>
      <c r="Z25" s="115">
        <f t="shared" si="6"/>
        <v>0</v>
      </c>
      <c r="AA25" s="115">
        <f t="shared" si="6"/>
        <v>0</v>
      </c>
      <c r="AB25" s="115">
        <f t="shared" si="6"/>
        <v>0</v>
      </c>
      <c r="AC25" s="115">
        <f t="shared" si="6"/>
        <v>0</v>
      </c>
      <c r="AD25" s="115">
        <f t="shared" si="6"/>
        <v>0</v>
      </c>
      <c r="AE25" s="115">
        <f t="shared" si="6"/>
        <v>0</v>
      </c>
      <c r="AF25" s="115">
        <f t="shared" si="6"/>
        <v>0</v>
      </c>
      <c r="AG25" s="115">
        <f t="shared" si="6"/>
        <v>0</v>
      </c>
      <c r="AH25" s="115">
        <f t="shared" si="6"/>
        <v>0</v>
      </c>
      <c r="AI25" s="115">
        <f t="shared" si="6"/>
        <v>0</v>
      </c>
      <c r="AJ25" s="115">
        <f t="shared" si="6"/>
        <v>0</v>
      </c>
      <c r="AK25" s="115">
        <f t="shared" si="6"/>
        <v>0</v>
      </c>
      <c r="AL25" s="115">
        <f t="shared" si="6"/>
        <v>0</v>
      </c>
    </row>
    <row r="26" spans="1:38" ht="26.25" customHeight="1">
      <c r="A26" s="92" t="str">
        <f>форма_1!A24</f>
        <v>1.3.1.</v>
      </c>
      <c r="B26" s="98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6" s="92" t="str">
        <f>форма_1!C24</f>
        <v>Г</v>
      </c>
      <c r="D26" s="115">
        <f>D27</f>
        <v>0</v>
      </c>
      <c r="E26" s="115">
        <f aca="true" t="shared" si="7" ref="E26:AL26">E27</f>
        <v>0</v>
      </c>
      <c r="F26" s="115">
        <f t="shared" si="7"/>
        <v>0</v>
      </c>
      <c r="G26" s="115">
        <f t="shared" si="7"/>
        <v>0</v>
      </c>
      <c r="H26" s="115">
        <f t="shared" si="7"/>
        <v>0</v>
      </c>
      <c r="I26" s="115">
        <f t="shared" si="7"/>
        <v>0</v>
      </c>
      <c r="J26" s="115">
        <f t="shared" si="7"/>
        <v>0</v>
      </c>
      <c r="K26" s="115">
        <f t="shared" si="7"/>
        <v>0</v>
      </c>
      <c r="L26" s="115">
        <f t="shared" si="7"/>
        <v>0</v>
      </c>
      <c r="M26" s="115">
        <f t="shared" si="7"/>
        <v>0</v>
      </c>
      <c r="N26" s="115">
        <f t="shared" si="7"/>
        <v>0</v>
      </c>
      <c r="O26" s="115">
        <f t="shared" si="7"/>
        <v>0</v>
      </c>
      <c r="P26" s="115">
        <f t="shared" si="7"/>
        <v>0</v>
      </c>
      <c r="Q26" s="115">
        <f t="shared" si="7"/>
        <v>0</v>
      </c>
      <c r="R26" s="115">
        <f t="shared" si="7"/>
        <v>0</v>
      </c>
      <c r="S26" s="115">
        <f t="shared" si="7"/>
        <v>0</v>
      </c>
      <c r="T26" s="115">
        <f>T27</f>
        <v>0</v>
      </c>
      <c r="U26" s="115">
        <f t="shared" si="7"/>
        <v>0</v>
      </c>
      <c r="V26" s="115">
        <f t="shared" si="7"/>
        <v>0</v>
      </c>
      <c r="W26" s="115">
        <f t="shared" si="7"/>
        <v>0</v>
      </c>
      <c r="X26" s="115">
        <f t="shared" si="7"/>
        <v>0</v>
      </c>
      <c r="Y26" s="115">
        <f t="shared" si="7"/>
        <v>0</v>
      </c>
      <c r="Z26" s="115">
        <f>форма_3!AP26</f>
        <v>0</v>
      </c>
      <c r="AA26" s="115">
        <v>0</v>
      </c>
      <c r="AB26" s="115">
        <f t="shared" si="7"/>
        <v>0</v>
      </c>
      <c r="AC26" s="115">
        <f>форма_3!AS26</f>
        <v>0</v>
      </c>
      <c r="AD26" s="115">
        <f t="shared" si="7"/>
        <v>0</v>
      </c>
      <c r="AE26" s="115">
        <f t="shared" si="7"/>
        <v>0</v>
      </c>
      <c r="AF26" s="115">
        <f t="shared" si="7"/>
        <v>0</v>
      </c>
      <c r="AG26" s="115">
        <f>Z26</f>
        <v>0</v>
      </c>
      <c r="AH26" s="115">
        <f>AA26</f>
        <v>0</v>
      </c>
      <c r="AI26" s="115">
        <f t="shared" si="7"/>
        <v>0</v>
      </c>
      <c r="AJ26" s="115">
        <f>AC26</f>
        <v>0</v>
      </c>
      <c r="AK26" s="115">
        <f t="shared" si="7"/>
        <v>0</v>
      </c>
      <c r="AL26" s="115">
        <f t="shared" si="7"/>
        <v>0</v>
      </c>
    </row>
    <row r="27" spans="1:38" s="162" customFormat="1" ht="36.75" customHeight="1">
      <c r="A27" s="94" t="str">
        <f>форма_1!A25</f>
        <v>1.3.1.1.</v>
      </c>
      <c r="B27" s="101" t="str">
        <f>форма_1!B25</f>
        <v>Увеличение мощности КТПН на ВДЭС с. Головнино, о.Кунашир</v>
      </c>
      <c r="C27" s="94" t="str">
        <f>форма_1!C25</f>
        <v>I_4KG_KTP_VDES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>
        <v>0</v>
      </c>
      <c r="AK27" s="211">
        <v>0</v>
      </c>
      <c r="AL27" s="211">
        <v>0</v>
      </c>
    </row>
    <row r="28" spans="1:38" ht="24.75" customHeight="1">
      <c r="A28" s="92" t="str">
        <f>форма_1!A26</f>
        <v>1.5.</v>
      </c>
      <c r="B28" s="98" t="str">
        <f>форма_1!B26</f>
        <v>Новое строительство, всего, в том числе:</v>
      </c>
      <c r="C28" s="92" t="str">
        <f>форма_1!C26</f>
        <v>Г</v>
      </c>
      <c r="D28" s="115">
        <f>D29</f>
        <v>0</v>
      </c>
      <c r="E28" s="115">
        <f aca="true" t="shared" si="8" ref="E28:AL28">E29</f>
        <v>0</v>
      </c>
      <c r="F28" s="115">
        <f t="shared" si="8"/>
        <v>0</v>
      </c>
      <c r="G28" s="115">
        <f t="shared" si="8"/>
        <v>0</v>
      </c>
      <c r="H28" s="115">
        <f t="shared" si="8"/>
        <v>0</v>
      </c>
      <c r="I28" s="115">
        <f t="shared" si="8"/>
        <v>0</v>
      </c>
      <c r="J28" s="115">
        <f t="shared" si="8"/>
        <v>0</v>
      </c>
      <c r="K28" s="115">
        <f t="shared" si="8"/>
        <v>0</v>
      </c>
      <c r="L28" s="115">
        <f t="shared" si="8"/>
        <v>0</v>
      </c>
      <c r="M28" s="115">
        <f t="shared" si="8"/>
        <v>0</v>
      </c>
      <c r="N28" s="115">
        <f t="shared" si="8"/>
        <v>0</v>
      </c>
      <c r="O28" s="115">
        <f t="shared" si="8"/>
        <v>0</v>
      </c>
      <c r="P28" s="115">
        <f t="shared" si="8"/>
        <v>0</v>
      </c>
      <c r="Q28" s="115">
        <f t="shared" si="8"/>
        <v>0</v>
      </c>
      <c r="R28" s="115">
        <f t="shared" si="8"/>
        <v>0</v>
      </c>
      <c r="S28" s="115">
        <f t="shared" si="8"/>
        <v>763.513118</v>
      </c>
      <c r="T28" s="115">
        <f t="shared" si="8"/>
        <v>7.2</v>
      </c>
      <c r="U28" s="115">
        <f t="shared" si="8"/>
        <v>0</v>
      </c>
      <c r="V28" s="115">
        <f t="shared" si="8"/>
        <v>0</v>
      </c>
      <c r="W28" s="115">
        <f t="shared" si="8"/>
        <v>0</v>
      </c>
      <c r="X28" s="115">
        <f t="shared" si="8"/>
        <v>0</v>
      </c>
      <c r="Y28" s="115">
        <f t="shared" si="8"/>
        <v>0</v>
      </c>
      <c r="Z28" s="115">
        <f t="shared" si="8"/>
        <v>0</v>
      </c>
      <c r="AA28" s="115">
        <f t="shared" si="8"/>
        <v>0</v>
      </c>
      <c r="AB28" s="115">
        <f t="shared" si="8"/>
        <v>0</v>
      </c>
      <c r="AC28" s="115">
        <f t="shared" si="8"/>
        <v>0</v>
      </c>
      <c r="AD28" s="115">
        <f t="shared" si="8"/>
        <v>0</v>
      </c>
      <c r="AE28" s="115">
        <f t="shared" si="8"/>
        <v>0</v>
      </c>
      <c r="AF28" s="115">
        <f t="shared" si="8"/>
        <v>0</v>
      </c>
      <c r="AG28" s="115">
        <f t="shared" si="8"/>
        <v>763.513118</v>
      </c>
      <c r="AH28" s="115">
        <f t="shared" si="8"/>
        <v>7.2</v>
      </c>
      <c r="AI28" s="115">
        <f t="shared" si="8"/>
        <v>0</v>
      </c>
      <c r="AJ28" s="115">
        <f t="shared" si="8"/>
        <v>0</v>
      </c>
      <c r="AK28" s="115">
        <f t="shared" si="8"/>
        <v>0</v>
      </c>
      <c r="AL28" s="115">
        <f t="shared" si="8"/>
        <v>0</v>
      </c>
    </row>
    <row r="29" spans="1:38" ht="28.5" customHeight="1">
      <c r="A29" s="92" t="str">
        <f>форма_1!A27</f>
        <v>1.5.1.</v>
      </c>
      <c r="B29" s="98" t="str">
        <f>форма_1!B27</f>
        <v>Новое строительство объектов по производству электрической энергии, всего, в том числе:</v>
      </c>
      <c r="C29" s="92" t="str">
        <f>форма_1!C27</f>
        <v>Г</v>
      </c>
      <c r="D29" s="115">
        <f>D30</f>
        <v>0</v>
      </c>
      <c r="E29" s="115">
        <f aca="true" t="shared" si="9" ref="E29:AL29">E30</f>
        <v>0</v>
      </c>
      <c r="F29" s="115">
        <f t="shared" si="9"/>
        <v>0</v>
      </c>
      <c r="G29" s="115">
        <f t="shared" si="9"/>
        <v>0</v>
      </c>
      <c r="H29" s="115">
        <f t="shared" si="9"/>
        <v>0</v>
      </c>
      <c r="I29" s="115">
        <f t="shared" si="9"/>
        <v>0</v>
      </c>
      <c r="J29" s="115">
        <f t="shared" si="9"/>
        <v>0</v>
      </c>
      <c r="K29" s="115">
        <f t="shared" si="9"/>
        <v>0</v>
      </c>
      <c r="L29" s="115">
        <f t="shared" si="9"/>
        <v>0</v>
      </c>
      <c r="M29" s="115">
        <f t="shared" si="9"/>
        <v>0</v>
      </c>
      <c r="N29" s="115">
        <f t="shared" si="9"/>
        <v>0</v>
      </c>
      <c r="O29" s="115">
        <f t="shared" si="9"/>
        <v>0</v>
      </c>
      <c r="P29" s="115">
        <f t="shared" si="9"/>
        <v>0</v>
      </c>
      <c r="Q29" s="115">
        <f t="shared" si="9"/>
        <v>0</v>
      </c>
      <c r="R29" s="115">
        <f t="shared" si="9"/>
        <v>0</v>
      </c>
      <c r="S29" s="115">
        <f t="shared" si="9"/>
        <v>763.513118</v>
      </c>
      <c r="T29" s="115">
        <f t="shared" si="9"/>
        <v>7.2</v>
      </c>
      <c r="U29" s="115">
        <f t="shared" si="9"/>
        <v>0</v>
      </c>
      <c r="V29" s="115">
        <f t="shared" si="9"/>
        <v>0</v>
      </c>
      <c r="W29" s="115">
        <f t="shared" si="9"/>
        <v>0</v>
      </c>
      <c r="X29" s="115">
        <f t="shared" si="9"/>
        <v>0</v>
      </c>
      <c r="Y29" s="115">
        <f t="shared" si="9"/>
        <v>0</v>
      </c>
      <c r="Z29" s="115">
        <f t="shared" si="9"/>
        <v>0</v>
      </c>
      <c r="AA29" s="115">
        <f t="shared" si="9"/>
        <v>0</v>
      </c>
      <c r="AB29" s="115">
        <f t="shared" si="9"/>
        <v>0</v>
      </c>
      <c r="AC29" s="115">
        <f t="shared" si="9"/>
        <v>0</v>
      </c>
      <c r="AD29" s="115">
        <f t="shared" si="9"/>
        <v>0</v>
      </c>
      <c r="AE29" s="115">
        <f t="shared" si="9"/>
        <v>0</v>
      </c>
      <c r="AF29" s="115">
        <f t="shared" si="9"/>
        <v>0</v>
      </c>
      <c r="AG29" s="115">
        <f t="shared" si="9"/>
        <v>763.513118</v>
      </c>
      <c r="AH29" s="115">
        <f t="shared" si="9"/>
        <v>7.2</v>
      </c>
      <c r="AI29" s="115">
        <f t="shared" si="9"/>
        <v>0</v>
      </c>
      <c r="AJ29" s="115">
        <f t="shared" si="9"/>
        <v>0</v>
      </c>
      <c r="AK29" s="115">
        <f t="shared" si="9"/>
        <v>0</v>
      </c>
      <c r="AL29" s="115">
        <f t="shared" si="9"/>
        <v>0</v>
      </c>
    </row>
    <row r="30" spans="1:38" s="162" customFormat="1" ht="30.75" customHeight="1">
      <c r="A30" s="94" t="str">
        <f>форма_1!A28</f>
        <v>1.5.1.1.</v>
      </c>
      <c r="B30" s="101" t="str">
        <f>форма_1!B28</f>
        <v>Строительство дизельной электростанции в с. Крабозаводское, о. Шикотан</v>
      </c>
      <c r="C30" s="94" t="str">
        <f>форма_1!C28</f>
        <v>  I_1SHK_DGS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f>форма_3!AP30</f>
        <v>763.513118</v>
      </c>
      <c r="T30" s="211">
        <v>7.2</v>
      </c>
      <c r="U30" s="211">
        <v>0</v>
      </c>
      <c r="V30" s="211">
        <f>форма_3!AS30</f>
        <v>0</v>
      </c>
      <c r="W30" s="211">
        <f>форма_3!AT30</f>
        <v>0</v>
      </c>
      <c r="X30" s="211">
        <f>форма_3!AU30</f>
        <v>0</v>
      </c>
      <c r="Y30" s="211">
        <v>0</v>
      </c>
      <c r="Z30" s="211">
        <v>0</v>
      </c>
      <c r="AA30" s="211">
        <v>0</v>
      </c>
      <c r="AB30" s="211">
        <v>0</v>
      </c>
      <c r="AC30" s="211">
        <f>форма_3!AS30</f>
        <v>0</v>
      </c>
      <c r="AD30" s="211">
        <v>0</v>
      </c>
      <c r="AE30" s="211">
        <v>0</v>
      </c>
      <c r="AF30" s="211">
        <v>0</v>
      </c>
      <c r="AG30" s="211">
        <f>S30</f>
        <v>763.513118</v>
      </c>
      <c r="AH30" s="211">
        <f>T30</f>
        <v>7.2</v>
      </c>
      <c r="AI30" s="211">
        <v>0</v>
      </c>
      <c r="AJ30" s="211">
        <f>AC30</f>
        <v>0</v>
      </c>
      <c r="AK30" s="211">
        <v>0</v>
      </c>
      <c r="AL30" s="211">
        <v>0</v>
      </c>
    </row>
    <row r="31" spans="1:38" ht="20.25" customHeight="1">
      <c r="A31" s="92" t="str">
        <f>форма_1!A29</f>
        <v>2</v>
      </c>
      <c r="B31" s="98" t="str">
        <f>форма_1!B29</f>
        <v>Всего по МО "Курильский городской округ"Сахалинская область, о. Итуруп, с. Китовое, с. Рейдово</v>
      </c>
      <c r="C31" s="92" t="str">
        <f>форма_1!C29</f>
        <v>Г</v>
      </c>
      <c r="D31" s="115">
        <f>D32+D33+D38</f>
        <v>0</v>
      </c>
      <c r="E31" s="115">
        <f aca="true" t="shared" si="10" ref="E31:AL31">E32+E33+E38</f>
        <v>0</v>
      </c>
      <c r="F31" s="115">
        <f t="shared" si="10"/>
        <v>0</v>
      </c>
      <c r="G31" s="115">
        <f t="shared" si="10"/>
        <v>0</v>
      </c>
      <c r="H31" s="115">
        <f t="shared" si="10"/>
        <v>0</v>
      </c>
      <c r="I31" s="115">
        <f t="shared" si="10"/>
        <v>0</v>
      </c>
      <c r="J31" s="115">
        <f t="shared" si="10"/>
        <v>0</v>
      </c>
      <c r="K31" s="115">
        <f t="shared" si="10"/>
        <v>0</v>
      </c>
      <c r="L31" s="115">
        <f t="shared" si="10"/>
        <v>0</v>
      </c>
      <c r="M31" s="115">
        <f t="shared" si="10"/>
        <v>0</v>
      </c>
      <c r="N31" s="115">
        <f t="shared" si="10"/>
        <v>0</v>
      </c>
      <c r="O31" s="115">
        <f t="shared" si="10"/>
        <v>0</v>
      </c>
      <c r="P31" s="115">
        <f t="shared" si="10"/>
        <v>0</v>
      </c>
      <c r="Q31" s="115">
        <f t="shared" si="10"/>
        <v>0</v>
      </c>
      <c r="R31" s="115">
        <f t="shared" si="10"/>
        <v>0</v>
      </c>
      <c r="S31" s="115">
        <f t="shared" si="10"/>
        <v>0</v>
      </c>
      <c r="T31" s="115">
        <f t="shared" si="10"/>
        <v>0</v>
      </c>
      <c r="U31" s="115">
        <f t="shared" si="10"/>
        <v>0</v>
      </c>
      <c r="V31" s="115">
        <f t="shared" si="10"/>
        <v>0</v>
      </c>
      <c r="W31" s="115">
        <f t="shared" si="10"/>
        <v>0</v>
      </c>
      <c r="X31" s="115">
        <f t="shared" si="10"/>
        <v>0</v>
      </c>
      <c r="Y31" s="115">
        <f t="shared" si="10"/>
        <v>0</v>
      </c>
      <c r="Z31" s="115">
        <f t="shared" si="10"/>
        <v>31.28613</v>
      </c>
      <c r="AA31" s="115">
        <f t="shared" si="10"/>
        <v>0.25</v>
      </c>
      <c r="AB31" s="115">
        <f t="shared" si="10"/>
        <v>0</v>
      </c>
      <c r="AC31" s="115">
        <f t="shared" si="10"/>
        <v>0</v>
      </c>
      <c r="AD31" s="115">
        <f t="shared" si="10"/>
        <v>2.08</v>
      </c>
      <c r="AE31" s="115">
        <f t="shared" si="10"/>
        <v>0</v>
      </c>
      <c r="AF31" s="115">
        <f t="shared" si="10"/>
        <v>0</v>
      </c>
      <c r="AG31" s="115">
        <f t="shared" si="10"/>
        <v>31.28613</v>
      </c>
      <c r="AH31" s="115">
        <f t="shared" si="10"/>
        <v>0.25</v>
      </c>
      <c r="AI31" s="115">
        <f t="shared" si="10"/>
        <v>0</v>
      </c>
      <c r="AJ31" s="115">
        <f t="shared" si="10"/>
        <v>0</v>
      </c>
      <c r="AK31" s="115">
        <f t="shared" si="10"/>
        <v>2.08</v>
      </c>
      <c r="AL31" s="115">
        <f t="shared" si="10"/>
        <v>0</v>
      </c>
    </row>
    <row r="32" spans="1:38" ht="29.25" customHeight="1">
      <c r="A32" s="92" t="str">
        <f>форма_1!A30</f>
        <v>2.2. </v>
      </c>
      <c r="B32" s="98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32" s="92" t="str">
        <f>форма_1!C30</f>
        <v>Г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f>форма_3!AP32</f>
        <v>0</v>
      </c>
      <c r="AA32" s="115">
        <v>0</v>
      </c>
      <c r="AB32" s="115">
        <v>0</v>
      </c>
      <c r="AC32" s="115">
        <f>форма_3!AS32</f>
        <v>0</v>
      </c>
      <c r="AD32" s="115">
        <v>0</v>
      </c>
      <c r="AE32" s="115">
        <v>0</v>
      </c>
      <c r="AF32" s="115">
        <v>0</v>
      </c>
      <c r="AG32" s="115">
        <f>Z32</f>
        <v>0</v>
      </c>
      <c r="AH32" s="115">
        <f>AA32</f>
        <v>0</v>
      </c>
      <c r="AI32" s="115">
        <v>0</v>
      </c>
      <c r="AJ32" s="115">
        <f>AC32</f>
        <v>0</v>
      </c>
      <c r="AK32" s="115">
        <v>0</v>
      </c>
      <c r="AL32" s="115">
        <v>0</v>
      </c>
    </row>
    <row r="33" spans="1:38" ht="13.5" customHeight="1">
      <c r="A33" s="92" t="str">
        <f>форма_1!A31</f>
        <v>2.3.</v>
      </c>
      <c r="B33" s="98" t="str">
        <f>форма_1!B31</f>
        <v>Модернизация, техническое перевооружение, всего, в том числе:</v>
      </c>
      <c r="C33" s="92" t="str">
        <f>форма_1!C31</f>
        <v>Г</v>
      </c>
      <c r="D33" s="115">
        <f>D34+D36</f>
        <v>0</v>
      </c>
      <c r="E33" s="115">
        <f aca="true" t="shared" si="11" ref="E33:AL33">E34+E36</f>
        <v>0</v>
      </c>
      <c r="F33" s="115">
        <f t="shared" si="11"/>
        <v>0</v>
      </c>
      <c r="G33" s="115">
        <f t="shared" si="11"/>
        <v>0</v>
      </c>
      <c r="H33" s="115">
        <f t="shared" si="11"/>
        <v>0</v>
      </c>
      <c r="I33" s="115">
        <f t="shared" si="11"/>
        <v>0</v>
      </c>
      <c r="J33" s="115">
        <f t="shared" si="11"/>
        <v>0</v>
      </c>
      <c r="K33" s="115">
        <f t="shared" si="11"/>
        <v>0</v>
      </c>
      <c r="L33" s="115">
        <f t="shared" si="11"/>
        <v>0</v>
      </c>
      <c r="M33" s="115">
        <f t="shared" si="11"/>
        <v>0</v>
      </c>
      <c r="N33" s="115">
        <f t="shared" si="11"/>
        <v>0</v>
      </c>
      <c r="O33" s="115">
        <f t="shared" si="11"/>
        <v>0</v>
      </c>
      <c r="P33" s="115">
        <f t="shared" si="11"/>
        <v>0</v>
      </c>
      <c r="Q33" s="115">
        <f t="shared" si="11"/>
        <v>0</v>
      </c>
      <c r="R33" s="115">
        <f t="shared" si="11"/>
        <v>0</v>
      </c>
      <c r="S33" s="115">
        <f t="shared" si="11"/>
        <v>0</v>
      </c>
      <c r="T33" s="115">
        <f t="shared" si="11"/>
        <v>0</v>
      </c>
      <c r="U33" s="115">
        <f t="shared" si="11"/>
        <v>0</v>
      </c>
      <c r="V33" s="115">
        <f t="shared" si="11"/>
        <v>0</v>
      </c>
      <c r="W33" s="115">
        <f t="shared" si="11"/>
        <v>0</v>
      </c>
      <c r="X33" s="115">
        <f t="shared" si="11"/>
        <v>0</v>
      </c>
      <c r="Y33" s="115">
        <f t="shared" si="11"/>
        <v>0</v>
      </c>
      <c r="Z33" s="115">
        <f t="shared" si="11"/>
        <v>4.20655</v>
      </c>
      <c r="AA33" s="115">
        <f t="shared" si="11"/>
        <v>0</v>
      </c>
      <c r="AB33" s="115">
        <f t="shared" si="11"/>
        <v>0</v>
      </c>
      <c r="AC33" s="115">
        <f t="shared" si="11"/>
        <v>0</v>
      </c>
      <c r="AD33" s="115">
        <f t="shared" si="11"/>
        <v>2.08</v>
      </c>
      <c r="AE33" s="115">
        <f t="shared" si="11"/>
        <v>0</v>
      </c>
      <c r="AF33" s="115">
        <f t="shared" si="11"/>
        <v>0</v>
      </c>
      <c r="AG33" s="115">
        <f t="shared" si="11"/>
        <v>4.20655</v>
      </c>
      <c r="AH33" s="115">
        <f t="shared" si="11"/>
        <v>0</v>
      </c>
      <c r="AI33" s="115">
        <f t="shared" si="11"/>
        <v>0</v>
      </c>
      <c r="AJ33" s="115">
        <f t="shared" si="11"/>
        <v>0</v>
      </c>
      <c r="AK33" s="115">
        <f t="shared" si="11"/>
        <v>2.08</v>
      </c>
      <c r="AL33" s="115">
        <f t="shared" si="11"/>
        <v>0</v>
      </c>
    </row>
    <row r="34" spans="1:38" ht="21" customHeight="1">
      <c r="A34" s="92" t="str">
        <f>форма_1!A32</f>
        <v>2.3.1</v>
      </c>
      <c r="B34" s="98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34" s="92" t="str">
        <f>форма_1!C32</f>
        <v>Г</v>
      </c>
      <c r="D34" s="115">
        <f>D35</f>
        <v>0</v>
      </c>
      <c r="E34" s="115">
        <f aca="true" t="shared" si="12" ref="E34:AL34">E35</f>
        <v>0</v>
      </c>
      <c r="F34" s="115">
        <f t="shared" si="12"/>
        <v>0</v>
      </c>
      <c r="G34" s="115">
        <f t="shared" si="12"/>
        <v>0</v>
      </c>
      <c r="H34" s="115">
        <f t="shared" si="12"/>
        <v>0</v>
      </c>
      <c r="I34" s="115">
        <f t="shared" si="12"/>
        <v>0</v>
      </c>
      <c r="J34" s="115">
        <f t="shared" si="12"/>
        <v>0</v>
      </c>
      <c r="K34" s="115">
        <f t="shared" si="12"/>
        <v>0</v>
      </c>
      <c r="L34" s="115">
        <f t="shared" si="12"/>
        <v>0</v>
      </c>
      <c r="M34" s="115">
        <f t="shared" si="12"/>
        <v>0</v>
      </c>
      <c r="N34" s="115">
        <f t="shared" si="12"/>
        <v>0</v>
      </c>
      <c r="O34" s="115">
        <f t="shared" si="12"/>
        <v>0</v>
      </c>
      <c r="P34" s="115">
        <f t="shared" si="12"/>
        <v>0</v>
      </c>
      <c r="Q34" s="115">
        <f t="shared" si="12"/>
        <v>0</v>
      </c>
      <c r="R34" s="115">
        <f t="shared" si="12"/>
        <v>0</v>
      </c>
      <c r="S34" s="115">
        <f t="shared" si="12"/>
        <v>0</v>
      </c>
      <c r="T34" s="115">
        <f t="shared" si="12"/>
        <v>0</v>
      </c>
      <c r="U34" s="115">
        <f t="shared" si="12"/>
        <v>0</v>
      </c>
      <c r="V34" s="115">
        <f t="shared" si="12"/>
        <v>0</v>
      </c>
      <c r="W34" s="115">
        <f t="shared" si="12"/>
        <v>0</v>
      </c>
      <c r="X34" s="115">
        <f t="shared" si="12"/>
        <v>0</v>
      </c>
      <c r="Y34" s="115">
        <f t="shared" si="12"/>
        <v>0</v>
      </c>
      <c r="Z34" s="115">
        <f t="shared" si="12"/>
        <v>0</v>
      </c>
      <c r="AA34" s="115">
        <f t="shared" si="12"/>
        <v>0</v>
      </c>
      <c r="AB34" s="115">
        <f t="shared" si="12"/>
        <v>0</v>
      </c>
      <c r="AC34" s="115">
        <f t="shared" si="12"/>
        <v>0</v>
      </c>
      <c r="AD34" s="115">
        <f t="shared" si="12"/>
        <v>0</v>
      </c>
      <c r="AE34" s="115">
        <f t="shared" si="12"/>
        <v>0</v>
      </c>
      <c r="AF34" s="115">
        <f t="shared" si="12"/>
        <v>0</v>
      </c>
      <c r="AG34" s="115">
        <f t="shared" si="12"/>
        <v>0</v>
      </c>
      <c r="AH34" s="115">
        <f t="shared" si="12"/>
        <v>0</v>
      </c>
      <c r="AI34" s="115">
        <f t="shared" si="12"/>
        <v>0</v>
      </c>
      <c r="AJ34" s="115">
        <f t="shared" si="12"/>
        <v>0</v>
      </c>
      <c r="AK34" s="115">
        <f t="shared" si="12"/>
        <v>0</v>
      </c>
      <c r="AL34" s="115">
        <f t="shared" si="12"/>
        <v>0</v>
      </c>
    </row>
    <row r="35" spans="1:38" s="162" customFormat="1" ht="21.75" customHeight="1">
      <c r="A35" s="94" t="str">
        <f>форма_1!A33</f>
        <v> 2.3.1.1</v>
      </c>
      <c r="B35" s="101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5" s="94" t="str">
        <f>форма_1!C33</f>
        <v>I_1ITK_DGU</v>
      </c>
      <c r="D35" s="211">
        <v>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211">
        <v>0</v>
      </c>
      <c r="S35" s="211">
        <v>0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f>форма_3!AP35</f>
        <v>0</v>
      </c>
      <c r="AA35" s="211">
        <v>0</v>
      </c>
      <c r="AB35" s="211">
        <v>0</v>
      </c>
      <c r="AC35" s="211">
        <f>форма_3!AS35</f>
        <v>0</v>
      </c>
      <c r="AD35" s="211">
        <v>0</v>
      </c>
      <c r="AE35" s="211">
        <v>0</v>
      </c>
      <c r="AF35" s="211">
        <v>0</v>
      </c>
      <c r="AG35" s="211">
        <f>Z35</f>
        <v>0</v>
      </c>
      <c r="AH35" s="211">
        <f>AA35</f>
        <v>0</v>
      </c>
      <c r="AI35" s="211">
        <v>0</v>
      </c>
      <c r="AJ35" s="211">
        <f>AC35</f>
        <v>0</v>
      </c>
      <c r="AK35" s="211">
        <v>0</v>
      </c>
      <c r="AL35" s="211">
        <v>0</v>
      </c>
    </row>
    <row r="36" spans="1:38" ht="21" customHeight="1">
      <c r="A36" s="92" t="str">
        <f>форма_1!A34</f>
        <v>2.3.4.</v>
      </c>
      <c r="B36" s="98" t="str">
        <f>форма_1!B34</f>
        <v>Модернизация, техническое перевооружение прочих объектов основных средств, всего, в том числе</v>
      </c>
      <c r="C36" s="92" t="str">
        <f>форма_1!C34</f>
        <v>Г</v>
      </c>
      <c r="D36" s="115">
        <f>D37</f>
        <v>0</v>
      </c>
      <c r="E36" s="115">
        <f aca="true" t="shared" si="13" ref="E36:AL36">E37</f>
        <v>0</v>
      </c>
      <c r="F36" s="115">
        <f t="shared" si="13"/>
        <v>0</v>
      </c>
      <c r="G36" s="115">
        <f t="shared" si="13"/>
        <v>0</v>
      </c>
      <c r="H36" s="115">
        <f t="shared" si="13"/>
        <v>0</v>
      </c>
      <c r="I36" s="115">
        <f t="shared" si="13"/>
        <v>0</v>
      </c>
      <c r="J36" s="115">
        <f t="shared" si="13"/>
        <v>0</v>
      </c>
      <c r="K36" s="115">
        <f t="shared" si="13"/>
        <v>0</v>
      </c>
      <c r="L36" s="115">
        <f t="shared" si="13"/>
        <v>0</v>
      </c>
      <c r="M36" s="115">
        <f t="shared" si="13"/>
        <v>0</v>
      </c>
      <c r="N36" s="115">
        <f t="shared" si="13"/>
        <v>0</v>
      </c>
      <c r="O36" s="115">
        <f t="shared" si="13"/>
        <v>0</v>
      </c>
      <c r="P36" s="115">
        <f t="shared" si="13"/>
        <v>0</v>
      </c>
      <c r="Q36" s="115">
        <f t="shared" si="13"/>
        <v>0</v>
      </c>
      <c r="R36" s="115">
        <f t="shared" si="13"/>
        <v>0</v>
      </c>
      <c r="S36" s="115">
        <f t="shared" si="13"/>
        <v>0</v>
      </c>
      <c r="T36" s="115">
        <f t="shared" si="13"/>
        <v>0</v>
      </c>
      <c r="U36" s="115">
        <f t="shared" si="13"/>
        <v>0</v>
      </c>
      <c r="V36" s="115">
        <f t="shared" si="13"/>
        <v>0</v>
      </c>
      <c r="W36" s="115">
        <f t="shared" si="13"/>
        <v>0</v>
      </c>
      <c r="X36" s="115">
        <f t="shared" si="13"/>
        <v>0</v>
      </c>
      <c r="Y36" s="115">
        <f t="shared" si="13"/>
        <v>0</v>
      </c>
      <c r="Z36" s="115">
        <f t="shared" si="13"/>
        <v>4.20655</v>
      </c>
      <c r="AA36" s="115">
        <f t="shared" si="13"/>
        <v>0</v>
      </c>
      <c r="AB36" s="115">
        <f t="shared" si="13"/>
        <v>0</v>
      </c>
      <c r="AC36" s="115">
        <f t="shared" si="13"/>
        <v>0</v>
      </c>
      <c r="AD36" s="115">
        <f t="shared" si="13"/>
        <v>2.08</v>
      </c>
      <c r="AE36" s="115">
        <f t="shared" si="13"/>
        <v>0</v>
      </c>
      <c r="AF36" s="115">
        <f t="shared" si="13"/>
        <v>0</v>
      </c>
      <c r="AG36" s="115">
        <f t="shared" si="13"/>
        <v>4.20655</v>
      </c>
      <c r="AH36" s="115">
        <f t="shared" si="13"/>
        <v>0</v>
      </c>
      <c r="AI36" s="115">
        <f t="shared" si="13"/>
        <v>0</v>
      </c>
      <c r="AJ36" s="115">
        <f t="shared" si="13"/>
        <v>0</v>
      </c>
      <c r="AK36" s="115">
        <f t="shared" si="13"/>
        <v>2.08</v>
      </c>
      <c r="AL36" s="115">
        <f t="shared" si="13"/>
        <v>0</v>
      </c>
    </row>
    <row r="37" spans="1:38" s="162" customFormat="1" ht="18" customHeight="1">
      <c r="A37" s="94" t="str">
        <f>форма_1!A35</f>
        <v>2.3.4.1.</v>
      </c>
      <c r="B37" s="101" t="str">
        <f>форма_1!B35</f>
        <v>Модернизация системы электроснабжения о. Итуруп</v>
      </c>
      <c r="C37" s="94" t="str">
        <f>форма_1!C35</f>
        <v>K_3IKR_MES</v>
      </c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  <c r="V37" s="211">
        <v>0</v>
      </c>
      <c r="W37" s="211">
        <v>0</v>
      </c>
      <c r="X37" s="211">
        <v>0</v>
      </c>
      <c r="Y37" s="211">
        <v>0</v>
      </c>
      <c r="Z37" s="211">
        <f>форма_3!AP37</f>
        <v>4.20655</v>
      </c>
      <c r="AA37" s="211">
        <v>0</v>
      </c>
      <c r="AB37" s="211">
        <v>0</v>
      </c>
      <c r="AC37" s="211">
        <f>форма_3!AS37</f>
        <v>0</v>
      </c>
      <c r="AD37" s="211">
        <f>форма_3!AT37</f>
        <v>2.08</v>
      </c>
      <c r="AE37" s="211">
        <v>0</v>
      </c>
      <c r="AF37" s="211">
        <v>0</v>
      </c>
      <c r="AG37" s="211">
        <f>Z37</f>
        <v>4.20655</v>
      </c>
      <c r="AH37" s="211">
        <f>AA37</f>
        <v>0</v>
      </c>
      <c r="AI37" s="211">
        <v>0</v>
      </c>
      <c r="AJ37" s="211">
        <f>AC37</f>
        <v>0</v>
      </c>
      <c r="AK37" s="211">
        <f>AD37</f>
        <v>2.08</v>
      </c>
      <c r="AL37" s="211">
        <v>0</v>
      </c>
    </row>
    <row r="38" spans="1:38" ht="30.75" customHeight="1">
      <c r="A38" s="92" t="str">
        <f>форма_1!A36</f>
        <v>2.3.5.</v>
      </c>
      <c r="B38" s="98" t="str">
        <f>форма_1!B36</f>
        <v>Новое строительство, всего, в том числе:</v>
      </c>
      <c r="C38" s="92" t="str">
        <f>форма_1!C36</f>
        <v>Г</v>
      </c>
      <c r="D38" s="115">
        <f>D39</f>
        <v>0</v>
      </c>
      <c r="E38" s="115">
        <f aca="true" t="shared" si="14" ref="E38:AL38">E39</f>
        <v>0</v>
      </c>
      <c r="F38" s="115">
        <f t="shared" si="14"/>
        <v>0</v>
      </c>
      <c r="G38" s="115">
        <f t="shared" si="14"/>
        <v>0</v>
      </c>
      <c r="H38" s="115">
        <f t="shared" si="14"/>
        <v>0</v>
      </c>
      <c r="I38" s="115">
        <f t="shared" si="14"/>
        <v>0</v>
      </c>
      <c r="J38" s="115">
        <f t="shared" si="14"/>
        <v>0</v>
      </c>
      <c r="K38" s="115">
        <f t="shared" si="14"/>
        <v>0</v>
      </c>
      <c r="L38" s="115">
        <f t="shared" si="14"/>
        <v>0</v>
      </c>
      <c r="M38" s="115">
        <f t="shared" si="14"/>
        <v>0</v>
      </c>
      <c r="N38" s="115">
        <f t="shared" si="14"/>
        <v>0</v>
      </c>
      <c r="O38" s="115">
        <f t="shared" si="14"/>
        <v>0</v>
      </c>
      <c r="P38" s="115">
        <f t="shared" si="14"/>
        <v>0</v>
      </c>
      <c r="Q38" s="115">
        <f t="shared" si="14"/>
        <v>0</v>
      </c>
      <c r="R38" s="115">
        <f t="shared" si="14"/>
        <v>0</v>
      </c>
      <c r="S38" s="115">
        <f t="shared" si="14"/>
        <v>0</v>
      </c>
      <c r="T38" s="115">
        <f t="shared" si="14"/>
        <v>0</v>
      </c>
      <c r="U38" s="115">
        <f t="shared" si="14"/>
        <v>0</v>
      </c>
      <c r="V38" s="115">
        <f t="shared" si="14"/>
        <v>0</v>
      </c>
      <c r="W38" s="115">
        <f t="shared" si="14"/>
        <v>0</v>
      </c>
      <c r="X38" s="115">
        <f t="shared" si="14"/>
        <v>0</v>
      </c>
      <c r="Y38" s="115">
        <f t="shared" si="14"/>
        <v>0</v>
      </c>
      <c r="Z38" s="115">
        <f t="shared" si="14"/>
        <v>27.07958</v>
      </c>
      <c r="AA38" s="115">
        <f t="shared" si="14"/>
        <v>0.25</v>
      </c>
      <c r="AB38" s="115">
        <f t="shared" si="14"/>
        <v>0</v>
      </c>
      <c r="AC38" s="115">
        <f t="shared" si="14"/>
        <v>0</v>
      </c>
      <c r="AD38" s="115">
        <f t="shared" si="14"/>
        <v>0</v>
      </c>
      <c r="AE38" s="115">
        <f t="shared" si="14"/>
        <v>0</v>
      </c>
      <c r="AF38" s="115">
        <f t="shared" si="14"/>
        <v>0</v>
      </c>
      <c r="AG38" s="115">
        <f t="shared" si="14"/>
        <v>27.07958</v>
      </c>
      <c r="AH38" s="115">
        <f t="shared" si="14"/>
        <v>0.25</v>
      </c>
      <c r="AI38" s="115">
        <f t="shared" si="14"/>
        <v>0</v>
      </c>
      <c r="AJ38" s="115">
        <f t="shared" si="14"/>
        <v>0</v>
      </c>
      <c r="AK38" s="115">
        <f t="shared" si="14"/>
        <v>0</v>
      </c>
      <c r="AL38" s="115">
        <f t="shared" si="14"/>
        <v>0</v>
      </c>
    </row>
    <row r="39" spans="1:38" ht="22.5" customHeight="1">
      <c r="A39" s="92" t="str">
        <f>форма_1!A37</f>
        <v>2.3.5.1.</v>
      </c>
      <c r="B39" s="98" t="str">
        <f>форма_1!B37</f>
        <v>Новое строительство объектов по производству электрической энергии, всего, в том числе:</v>
      </c>
      <c r="C39" s="92" t="str">
        <f>форма_1!C37</f>
        <v>Г</v>
      </c>
      <c r="D39" s="115">
        <f>D40</f>
        <v>0</v>
      </c>
      <c r="E39" s="115">
        <f aca="true" t="shared" si="15" ref="E39:AL39">E40</f>
        <v>0</v>
      </c>
      <c r="F39" s="115">
        <f t="shared" si="15"/>
        <v>0</v>
      </c>
      <c r="G39" s="115">
        <f t="shared" si="15"/>
        <v>0</v>
      </c>
      <c r="H39" s="115">
        <f t="shared" si="15"/>
        <v>0</v>
      </c>
      <c r="I39" s="115">
        <f t="shared" si="15"/>
        <v>0</v>
      </c>
      <c r="J39" s="115">
        <f t="shared" si="15"/>
        <v>0</v>
      </c>
      <c r="K39" s="115">
        <f t="shared" si="15"/>
        <v>0</v>
      </c>
      <c r="L39" s="115">
        <f t="shared" si="15"/>
        <v>0</v>
      </c>
      <c r="M39" s="115">
        <f t="shared" si="15"/>
        <v>0</v>
      </c>
      <c r="N39" s="115">
        <f t="shared" si="15"/>
        <v>0</v>
      </c>
      <c r="O39" s="115">
        <f t="shared" si="15"/>
        <v>0</v>
      </c>
      <c r="P39" s="115">
        <f t="shared" si="15"/>
        <v>0</v>
      </c>
      <c r="Q39" s="115">
        <f t="shared" si="15"/>
        <v>0</v>
      </c>
      <c r="R39" s="115">
        <f>R40</f>
        <v>0</v>
      </c>
      <c r="S39" s="115">
        <f t="shared" si="15"/>
        <v>0</v>
      </c>
      <c r="T39" s="115">
        <f t="shared" si="15"/>
        <v>0</v>
      </c>
      <c r="U39" s="115">
        <f t="shared" si="15"/>
        <v>0</v>
      </c>
      <c r="V39" s="115">
        <f t="shared" si="15"/>
        <v>0</v>
      </c>
      <c r="W39" s="115">
        <f t="shared" si="15"/>
        <v>0</v>
      </c>
      <c r="X39" s="115">
        <f t="shared" si="15"/>
        <v>0</v>
      </c>
      <c r="Y39" s="115">
        <f t="shared" si="15"/>
        <v>0</v>
      </c>
      <c r="Z39" s="115">
        <f t="shared" si="15"/>
        <v>27.07958</v>
      </c>
      <c r="AA39" s="115">
        <f t="shared" si="15"/>
        <v>0.25</v>
      </c>
      <c r="AB39" s="115">
        <f t="shared" si="15"/>
        <v>0</v>
      </c>
      <c r="AC39" s="115">
        <f t="shared" si="15"/>
        <v>0</v>
      </c>
      <c r="AD39" s="115">
        <f t="shared" si="15"/>
        <v>0</v>
      </c>
      <c r="AE39" s="115">
        <f t="shared" si="15"/>
        <v>0</v>
      </c>
      <c r="AF39" s="115">
        <f t="shared" si="15"/>
        <v>0</v>
      </c>
      <c r="AG39" s="115">
        <f t="shared" si="15"/>
        <v>27.07958</v>
      </c>
      <c r="AH39" s="115">
        <f t="shared" si="15"/>
        <v>0.25</v>
      </c>
      <c r="AI39" s="115">
        <f t="shared" si="15"/>
        <v>0</v>
      </c>
      <c r="AJ39" s="115">
        <f t="shared" si="15"/>
        <v>0</v>
      </c>
      <c r="AK39" s="115">
        <f t="shared" si="15"/>
        <v>0</v>
      </c>
      <c r="AL39" s="115">
        <f t="shared" si="15"/>
        <v>0</v>
      </c>
    </row>
    <row r="40" spans="1:38" s="162" customFormat="1" ht="34.5" customHeight="1">
      <c r="A40" s="94" t="str">
        <f>форма_1!A38</f>
        <v>2.3.5.1.</v>
      </c>
      <c r="B40" s="101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40" s="94" t="str">
        <f>форма_1!C38</f>
        <v>K_6IR_SES</v>
      </c>
      <c r="D40" s="211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0</v>
      </c>
      <c r="S40" s="211">
        <v>0</v>
      </c>
      <c r="T40" s="211">
        <v>0</v>
      </c>
      <c r="U40" s="211">
        <v>0</v>
      </c>
      <c r="V40" s="211">
        <v>0</v>
      </c>
      <c r="W40" s="211">
        <v>0</v>
      </c>
      <c r="X40" s="211">
        <v>0</v>
      </c>
      <c r="Y40" s="211">
        <v>0</v>
      </c>
      <c r="Z40" s="211">
        <f>форма_3!E40</f>
        <v>27.07958</v>
      </c>
      <c r="AA40" s="211">
        <f>форма_3!BS40</f>
        <v>0.25</v>
      </c>
      <c r="AB40" s="211">
        <v>0</v>
      </c>
      <c r="AC40" s="211">
        <f>форма_3!AS40</f>
        <v>0</v>
      </c>
      <c r="AD40" s="211">
        <v>0</v>
      </c>
      <c r="AE40" s="211">
        <v>0</v>
      </c>
      <c r="AF40" s="211">
        <v>0</v>
      </c>
      <c r="AG40" s="211">
        <f>Z40</f>
        <v>27.07958</v>
      </c>
      <c r="AH40" s="211">
        <f>AA40</f>
        <v>0.25</v>
      </c>
      <c r="AI40" s="211">
        <v>0</v>
      </c>
      <c r="AJ40" s="211">
        <f>AC40</f>
        <v>0</v>
      </c>
      <c r="AK40" s="211">
        <v>0</v>
      </c>
      <c r="AL40" s="211">
        <v>0</v>
      </c>
    </row>
  </sheetData>
  <sheetProtection selectLockedCells="1" selectUnlockedCells="1"/>
  <mergeCells count="20">
    <mergeCell ref="L16:Q16"/>
    <mergeCell ref="S16:X16"/>
    <mergeCell ref="Z16:AE16"/>
    <mergeCell ref="AG16:AL16"/>
    <mergeCell ref="A14:A17"/>
    <mergeCell ref="B14:B17"/>
    <mergeCell ref="C14:C17"/>
    <mergeCell ref="D14:AL14"/>
    <mergeCell ref="D15:J15"/>
    <mergeCell ref="K15:Q15"/>
    <mergeCell ref="R15:X15"/>
    <mergeCell ref="Y15:AE15"/>
    <mergeCell ref="AF15:AL15"/>
    <mergeCell ref="E16:J16"/>
    <mergeCell ref="AH1:AL1"/>
    <mergeCell ref="A3:AL3"/>
    <mergeCell ref="P6:X6"/>
    <mergeCell ref="P7:V7"/>
    <mergeCell ref="Q11:AA11"/>
    <mergeCell ref="Q12:AA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"/>
  <sheetViews>
    <sheetView zoomScalePageLayoutView="0" workbookViewId="0" topLeftCell="N1">
      <selection activeCell="AN43" sqref="AN43"/>
    </sheetView>
  </sheetViews>
  <sheetFormatPr defaultColWidth="9.00390625" defaultRowHeight="12.75"/>
  <cols>
    <col min="1" max="1" width="9.125" style="57" customWidth="1"/>
    <col min="2" max="2" width="40.375" style="57" customWidth="1"/>
    <col min="3" max="3" width="11.625" style="57" customWidth="1"/>
    <col min="4" max="16384" width="9.125" style="57" customWidth="1"/>
  </cols>
  <sheetData>
    <row r="1" spans="1:38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3"/>
      <c r="W1" s="13"/>
      <c r="X1" s="13"/>
      <c r="Y1" s="13"/>
      <c r="Z1" s="13"/>
      <c r="AA1" s="12"/>
      <c r="AB1" s="12"/>
      <c r="AC1" s="12"/>
      <c r="AD1" s="12"/>
      <c r="AE1" s="12"/>
      <c r="AF1" s="13"/>
      <c r="AG1" s="12"/>
      <c r="AH1" s="336" t="s">
        <v>107</v>
      </c>
      <c r="AI1" s="336"/>
      <c r="AJ1" s="336"/>
      <c r="AK1" s="336"/>
      <c r="AL1" s="336"/>
    </row>
    <row r="2" spans="1:38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2.75">
      <c r="A3" s="325" t="s">
        <v>108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</row>
    <row r="4" spans="1:38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58" t="s">
        <v>109</v>
      </c>
      <c r="R4" s="4" t="s">
        <v>526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58"/>
      <c r="R5" s="59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17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5"/>
      <c r="L6" s="5"/>
      <c r="M6" s="5"/>
      <c r="N6" s="5"/>
      <c r="O6" s="61" t="s">
        <v>2</v>
      </c>
      <c r="P6" s="344" t="str">
        <f>форма_1!M5</f>
        <v>Общество с ограниченной ответственностью "ДальЭнергоИнвест"</v>
      </c>
      <c r="Q6" s="344"/>
      <c r="R6" s="344"/>
      <c r="S6" s="344"/>
      <c r="T6" s="344"/>
      <c r="U6" s="344"/>
      <c r="V6" s="344"/>
      <c r="W6" s="344"/>
      <c r="X6" s="344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0"/>
      <c r="L7" s="60"/>
      <c r="M7" s="60"/>
      <c r="N7" s="60"/>
      <c r="O7" s="18"/>
      <c r="P7" s="329" t="s">
        <v>4</v>
      </c>
      <c r="Q7" s="329"/>
      <c r="R7" s="329"/>
      <c r="S7" s="329"/>
      <c r="T7" s="329"/>
      <c r="U7" s="329"/>
      <c r="V7" s="32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2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8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21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 t="s">
        <v>5</v>
      </c>
      <c r="S9" s="134" t="str">
        <f>'форма_4.2020'!S9</f>
        <v>2020</v>
      </c>
      <c r="T9" s="110" t="s">
        <v>270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7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8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 t="s">
        <v>7</v>
      </c>
      <c r="Q11" s="328" t="str">
        <f>форма_1!N10</f>
        <v>Приказом РЭК Сахалинской области №87 от 29 октября 2019 года</v>
      </c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0"/>
      <c r="Q12" s="329" t="s">
        <v>8</v>
      </c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27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ht="12.75" customHeight="1">
      <c r="A14" s="339" t="s">
        <v>9</v>
      </c>
      <c r="B14" s="339" t="s">
        <v>61</v>
      </c>
      <c r="C14" s="339" t="s">
        <v>11</v>
      </c>
      <c r="D14" s="340" t="s">
        <v>407</v>
      </c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</row>
    <row r="15" spans="1:38" ht="22.5" customHeight="1">
      <c r="A15" s="339"/>
      <c r="B15" s="339"/>
      <c r="C15" s="339"/>
      <c r="D15" s="340" t="s">
        <v>110</v>
      </c>
      <c r="E15" s="340"/>
      <c r="F15" s="340"/>
      <c r="G15" s="340"/>
      <c r="H15" s="340"/>
      <c r="I15" s="340"/>
      <c r="J15" s="340"/>
      <c r="K15" s="339" t="s">
        <v>111</v>
      </c>
      <c r="L15" s="339"/>
      <c r="M15" s="339"/>
      <c r="N15" s="339"/>
      <c r="O15" s="339"/>
      <c r="P15" s="339"/>
      <c r="Q15" s="339"/>
      <c r="R15" s="339" t="s">
        <v>112</v>
      </c>
      <c r="S15" s="339"/>
      <c r="T15" s="339"/>
      <c r="U15" s="339"/>
      <c r="V15" s="339"/>
      <c r="W15" s="339"/>
      <c r="X15" s="339"/>
      <c r="Y15" s="339" t="s">
        <v>113</v>
      </c>
      <c r="Z15" s="339"/>
      <c r="AA15" s="339"/>
      <c r="AB15" s="339"/>
      <c r="AC15" s="339"/>
      <c r="AD15" s="339"/>
      <c r="AE15" s="339"/>
      <c r="AF15" s="339" t="s">
        <v>418</v>
      </c>
      <c r="AG15" s="339"/>
      <c r="AH15" s="339"/>
      <c r="AI15" s="339"/>
      <c r="AJ15" s="339"/>
      <c r="AK15" s="339"/>
      <c r="AL15" s="339"/>
    </row>
    <row r="16" spans="1:38" ht="12.75" customHeight="1">
      <c r="A16" s="339"/>
      <c r="B16" s="339"/>
      <c r="C16" s="339"/>
      <c r="D16" s="95" t="s">
        <v>68</v>
      </c>
      <c r="E16" s="340" t="s">
        <v>69</v>
      </c>
      <c r="F16" s="340"/>
      <c r="G16" s="340"/>
      <c r="H16" s="340"/>
      <c r="I16" s="340"/>
      <c r="J16" s="340"/>
      <c r="K16" s="95" t="s">
        <v>68</v>
      </c>
      <c r="L16" s="340" t="s">
        <v>69</v>
      </c>
      <c r="M16" s="340"/>
      <c r="N16" s="340"/>
      <c r="O16" s="340"/>
      <c r="P16" s="340"/>
      <c r="Q16" s="340"/>
      <c r="R16" s="95" t="s">
        <v>68</v>
      </c>
      <c r="S16" s="340" t="s">
        <v>69</v>
      </c>
      <c r="T16" s="340"/>
      <c r="U16" s="340"/>
      <c r="V16" s="340"/>
      <c r="W16" s="340"/>
      <c r="X16" s="340"/>
      <c r="Y16" s="95" t="s">
        <v>68</v>
      </c>
      <c r="Z16" s="340" t="s">
        <v>69</v>
      </c>
      <c r="AA16" s="340"/>
      <c r="AB16" s="340"/>
      <c r="AC16" s="340"/>
      <c r="AD16" s="340"/>
      <c r="AE16" s="340"/>
      <c r="AF16" s="95" t="s">
        <v>68</v>
      </c>
      <c r="AG16" s="340" t="s">
        <v>69</v>
      </c>
      <c r="AH16" s="340"/>
      <c r="AI16" s="340"/>
      <c r="AJ16" s="340"/>
      <c r="AK16" s="340"/>
      <c r="AL16" s="340"/>
    </row>
    <row r="17" spans="1:38" ht="12.75" customHeight="1">
      <c r="A17" s="339"/>
      <c r="B17" s="339"/>
      <c r="C17" s="339"/>
      <c r="D17" s="96" t="s">
        <v>70</v>
      </c>
      <c r="E17" s="96" t="s">
        <v>70</v>
      </c>
      <c r="F17" s="97" t="s">
        <v>71</v>
      </c>
      <c r="G17" s="97" t="s">
        <v>72</v>
      </c>
      <c r="H17" s="97" t="s">
        <v>73</v>
      </c>
      <c r="I17" s="97" t="s">
        <v>74</v>
      </c>
      <c r="J17" s="97" t="s">
        <v>75</v>
      </c>
      <c r="K17" s="96" t="s">
        <v>70</v>
      </c>
      <c r="L17" s="96" t="s">
        <v>70</v>
      </c>
      <c r="M17" s="97" t="s">
        <v>71</v>
      </c>
      <c r="N17" s="97" t="s">
        <v>72</v>
      </c>
      <c r="O17" s="97" t="s">
        <v>73</v>
      </c>
      <c r="P17" s="97" t="s">
        <v>74</v>
      </c>
      <c r="Q17" s="97" t="s">
        <v>75</v>
      </c>
      <c r="R17" s="96" t="s">
        <v>70</v>
      </c>
      <c r="S17" s="96" t="s">
        <v>70</v>
      </c>
      <c r="T17" s="97" t="s">
        <v>71</v>
      </c>
      <c r="U17" s="97" t="s">
        <v>72</v>
      </c>
      <c r="V17" s="97" t="s">
        <v>73</v>
      </c>
      <c r="W17" s="97" t="s">
        <v>74</v>
      </c>
      <c r="X17" s="97" t="s">
        <v>75</v>
      </c>
      <c r="Y17" s="96" t="s">
        <v>70</v>
      </c>
      <c r="Z17" s="96" t="s">
        <v>70</v>
      </c>
      <c r="AA17" s="97" t="s">
        <v>71</v>
      </c>
      <c r="AB17" s="97" t="s">
        <v>72</v>
      </c>
      <c r="AC17" s="97" t="s">
        <v>73</v>
      </c>
      <c r="AD17" s="97" t="s">
        <v>74</v>
      </c>
      <c r="AE17" s="97" t="s">
        <v>75</v>
      </c>
      <c r="AF17" s="96" t="s">
        <v>76</v>
      </c>
      <c r="AG17" s="96" t="s">
        <v>70</v>
      </c>
      <c r="AH17" s="97" t="s">
        <v>71</v>
      </c>
      <c r="AI17" s="97" t="s">
        <v>72</v>
      </c>
      <c r="AJ17" s="97" t="s">
        <v>73</v>
      </c>
      <c r="AK17" s="97" t="s">
        <v>74</v>
      </c>
      <c r="AL17" s="97" t="s">
        <v>75</v>
      </c>
    </row>
    <row r="18" spans="1:38" ht="12.75">
      <c r="A18" s="94">
        <v>1</v>
      </c>
      <c r="B18" s="94">
        <v>2</v>
      </c>
      <c r="C18" s="94">
        <v>3</v>
      </c>
      <c r="D18" s="89" t="s">
        <v>114</v>
      </c>
      <c r="E18" s="89" t="s">
        <v>115</v>
      </c>
      <c r="F18" s="89" t="s">
        <v>116</v>
      </c>
      <c r="G18" s="89" t="s">
        <v>117</v>
      </c>
      <c r="H18" s="89" t="s">
        <v>118</v>
      </c>
      <c r="I18" s="89" t="s">
        <v>119</v>
      </c>
      <c r="J18" s="89" t="s">
        <v>120</v>
      </c>
      <c r="K18" s="89" t="s">
        <v>121</v>
      </c>
      <c r="L18" s="89" t="s">
        <v>122</v>
      </c>
      <c r="M18" s="89" t="s">
        <v>123</v>
      </c>
      <c r="N18" s="89" t="s">
        <v>124</v>
      </c>
      <c r="O18" s="89" t="s">
        <v>125</v>
      </c>
      <c r="P18" s="89" t="s">
        <v>126</v>
      </c>
      <c r="Q18" s="89" t="s">
        <v>127</v>
      </c>
      <c r="R18" s="89" t="s">
        <v>128</v>
      </c>
      <c r="S18" s="89" t="s">
        <v>129</v>
      </c>
      <c r="T18" s="89" t="s">
        <v>130</v>
      </c>
      <c r="U18" s="89" t="s">
        <v>131</v>
      </c>
      <c r="V18" s="89" t="s">
        <v>132</v>
      </c>
      <c r="W18" s="89" t="s">
        <v>133</v>
      </c>
      <c r="X18" s="89" t="s">
        <v>134</v>
      </c>
      <c r="Y18" s="89" t="s">
        <v>135</v>
      </c>
      <c r="Z18" s="89" t="s">
        <v>136</v>
      </c>
      <c r="AA18" s="89" t="s">
        <v>137</v>
      </c>
      <c r="AB18" s="89" t="s">
        <v>138</v>
      </c>
      <c r="AC18" s="89" t="s">
        <v>139</v>
      </c>
      <c r="AD18" s="89" t="s">
        <v>140</v>
      </c>
      <c r="AE18" s="89" t="s">
        <v>141</v>
      </c>
      <c r="AF18" s="89" t="s">
        <v>142</v>
      </c>
      <c r="AG18" s="89" t="s">
        <v>143</v>
      </c>
      <c r="AH18" s="89" t="s">
        <v>144</v>
      </c>
      <c r="AI18" s="89" t="s">
        <v>145</v>
      </c>
      <c r="AJ18" s="89" t="s">
        <v>105</v>
      </c>
      <c r="AK18" s="89" t="s">
        <v>146</v>
      </c>
      <c r="AL18" s="89" t="s">
        <v>147</v>
      </c>
    </row>
    <row r="19" spans="1:38" ht="21">
      <c r="A19" s="92">
        <f>форма_1!A17</f>
        <v>0</v>
      </c>
      <c r="B19" s="98" t="str">
        <f>форма_1!B17</f>
        <v>ВСЕГО по инвестиционной программе ООО "ДальЭнергоИнвест"</v>
      </c>
      <c r="C19" s="160" t="str">
        <f>форма_1!C17</f>
        <v>Г</v>
      </c>
      <c r="D19" s="115">
        <f>D23+D31</f>
        <v>0</v>
      </c>
      <c r="E19" s="115">
        <f aca="true" t="shared" si="0" ref="E19:AL19">E23+E31</f>
        <v>0</v>
      </c>
      <c r="F19" s="115">
        <f t="shared" si="0"/>
        <v>0</v>
      </c>
      <c r="G19" s="115">
        <f t="shared" si="0"/>
        <v>0</v>
      </c>
      <c r="H19" s="115">
        <f t="shared" si="0"/>
        <v>0</v>
      </c>
      <c r="I19" s="115">
        <f t="shared" si="0"/>
        <v>0</v>
      </c>
      <c r="J19" s="115">
        <f t="shared" si="0"/>
        <v>0</v>
      </c>
      <c r="K19" s="115">
        <f t="shared" si="0"/>
        <v>0</v>
      </c>
      <c r="L19" s="115">
        <f t="shared" si="0"/>
        <v>0</v>
      </c>
      <c r="M19" s="115">
        <f t="shared" si="0"/>
        <v>0</v>
      </c>
      <c r="N19" s="115">
        <f t="shared" si="0"/>
        <v>0</v>
      </c>
      <c r="O19" s="115">
        <f t="shared" si="0"/>
        <v>0</v>
      </c>
      <c r="P19" s="115">
        <f t="shared" si="0"/>
        <v>0</v>
      </c>
      <c r="Q19" s="115">
        <f t="shared" si="0"/>
        <v>0</v>
      </c>
      <c r="R19" s="115">
        <f t="shared" si="0"/>
        <v>0</v>
      </c>
      <c r="S19" s="115">
        <f t="shared" si="0"/>
        <v>0</v>
      </c>
      <c r="T19" s="115">
        <f t="shared" si="0"/>
        <v>0</v>
      </c>
      <c r="U19" s="115">
        <f t="shared" si="0"/>
        <v>0</v>
      </c>
      <c r="V19" s="115">
        <f t="shared" si="0"/>
        <v>0</v>
      </c>
      <c r="W19" s="115">
        <f t="shared" si="0"/>
        <v>0</v>
      </c>
      <c r="X19" s="115">
        <f t="shared" si="0"/>
        <v>0</v>
      </c>
      <c r="Y19" s="115">
        <f t="shared" si="0"/>
        <v>0</v>
      </c>
      <c r="Z19" s="115">
        <f t="shared" si="0"/>
        <v>0</v>
      </c>
      <c r="AA19" s="115">
        <f t="shared" si="0"/>
        <v>0</v>
      </c>
      <c r="AB19" s="115">
        <f t="shared" si="0"/>
        <v>0</v>
      </c>
      <c r="AC19" s="115">
        <f t="shared" si="0"/>
        <v>0</v>
      </c>
      <c r="AD19" s="115">
        <f t="shared" si="0"/>
        <v>0</v>
      </c>
      <c r="AE19" s="115">
        <f t="shared" si="0"/>
        <v>0</v>
      </c>
      <c r="AF19" s="115">
        <f t="shared" si="0"/>
        <v>0</v>
      </c>
      <c r="AG19" s="115">
        <f t="shared" si="0"/>
        <v>0</v>
      </c>
      <c r="AH19" s="115">
        <f t="shared" si="0"/>
        <v>0</v>
      </c>
      <c r="AI19" s="115">
        <f t="shared" si="0"/>
        <v>0</v>
      </c>
      <c r="AJ19" s="115">
        <f t="shared" si="0"/>
        <v>0</v>
      </c>
      <c r="AK19" s="115">
        <f t="shared" si="0"/>
        <v>0</v>
      </c>
      <c r="AL19" s="115">
        <f t="shared" si="0"/>
        <v>0</v>
      </c>
    </row>
    <row r="20" spans="1:38" ht="12.75">
      <c r="A20" s="92" t="str">
        <f>форма_1!A18</f>
        <v>0.2.</v>
      </c>
      <c r="B20" s="98" t="str">
        <f>форма_1!B18</f>
        <v>Реконструкция, всего</v>
      </c>
      <c r="C20" s="160" t="str">
        <f>форма_1!C18</f>
        <v>Г</v>
      </c>
      <c r="D20" s="115">
        <v>0</v>
      </c>
      <c r="E20" s="115">
        <f>форма_3!BD20</f>
        <v>0</v>
      </c>
      <c r="F20" s="115">
        <f>форма_3!BE20</f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f>E20</f>
        <v>0</v>
      </c>
      <c r="AH20" s="115">
        <f>F20</f>
        <v>0</v>
      </c>
      <c r="AI20" s="115">
        <v>0</v>
      </c>
      <c r="AJ20" s="115">
        <v>0</v>
      </c>
      <c r="AK20" s="115">
        <v>0</v>
      </c>
      <c r="AL20" s="115">
        <v>0</v>
      </c>
    </row>
    <row r="21" spans="1:38" ht="12.75">
      <c r="A21" s="92" t="str">
        <f>форма_1!A19</f>
        <v>0.3.</v>
      </c>
      <c r="B21" s="98" t="str">
        <f>форма_1!B19</f>
        <v>Модернизация, техническое перевооружение, всего</v>
      </c>
      <c r="C21" s="160" t="str">
        <f>форма_1!C19</f>
        <v>Г</v>
      </c>
      <c r="D21" s="115">
        <f>D33+D25</f>
        <v>0</v>
      </c>
      <c r="E21" s="115">
        <f aca="true" t="shared" si="1" ref="E21:AL21">E33+E25</f>
        <v>0</v>
      </c>
      <c r="F21" s="115">
        <f t="shared" si="1"/>
        <v>0</v>
      </c>
      <c r="G21" s="115">
        <f t="shared" si="1"/>
        <v>0</v>
      </c>
      <c r="H21" s="115">
        <f t="shared" si="1"/>
        <v>0</v>
      </c>
      <c r="I21" s="115">
        <f t="shared" si="1"/>
        <v>0</v>
      </c>
      <c r="J21" s="115">
        <f t="shared" si="1"/>
        <v>0</v>
      </c>
      <c r="K21" s="115">
        <f t="shared" si="1"/>
        <v>0</v>
      </c>
      <c r="L21" s="115">
        <f t="shared" si="1"/>
        <v>0</v>
      </c>
      <c r="M21" s="115">
        <f t="shared" si="1"/>
        <v>0</v>
      </c>
      <c r="N21" s="115">
        <f t="shared" si="1"/>
        <v>0</v>
      </c>
      <c r="O21" s="115">
        <f t="shared" si="1"/>
        <v>0</v>
      </c>
      <c r="P21" s="115">
        <f t="shared" si="1"/>
        <v>0</v>
      </c>
      <c r="Q21" s="115">
        <f t="shared" si="1"/>
        <v>0</v>
      </c>
      <c r="R21" s="115">
        <f t="shared" si="1"/>
        <v>0</v>
      </c>
      <c r="S21" s="115">
        <f t="shared" si="1"/>
        <v>0</v>
      </c>
      <c r="T21" s="115">
        <f t="shared" si="1"/>
        <v>0</v>
      </c>
      <c r="U21" s="115">
        <f t="shared" si="1"/>
        <v>0</v>
      </c>
      <c r="V21" s="115">
        <f t="shared" si="1"/>
        <v>0</v>
      </c>
      <c r="W21" s="115">
        <f t="shared" si="1"/>
        <v>0</v>
      </c>
      <c r="X21" s="115">
        <f t="shared" si="1"/>
        <v>0</v>
      </c>
      <c r="Y21" s="115">
        <f t="shared" si="1"/>
        <v>0</v>
      </c>
      <c r="Z21" s="115">
        <f t="shared" si="1"/>
        <v>0</v>
      </c>
      <c r="AA21" s="115">
        <f t="shared" si="1"/>
        <v>0</v>
      </c>
      <c r="AB21" s="115">
        <f t="shared" si="1"/>
        <v>0</v>
      </c>
      <c r="AC21" s="115">
        <f t="shared" si="1"/>
        <v>0</v>
      </c>
      <c r="AD21" s="115">
        <f t="shared" si="1"/>
        <v>0</v>
      </c>
      <c r="AE21" s="115">
        <f t="shared" si="1"/>
        <v>0</v>
      </c>
      <c r="AF21" s="115">
        <f t="shared" si="1"/>
        <v>0</v>
      </c>
      <c r="AG21" s="115">
        <f t="shared" si="1"/>
        <v>0</v>
      </c>
      <c r="AH21" s="115">
        <f t="shared" si="1"/>
        <v>0</v>
      </c>
      <c r="AI21" s="115">
        <f t="shared" si="1"/>
        <v>0</v>
      </c>
      <c r="AJ21" s="115">
        <f t="shared" si="1"/>
        <v>0</v>
      </c>
      <c r="AK21" s="115">
        <f t="shared" si="1"/>
        <v>0</v>
      </c>
      <c r="AL21" s="115">
        <f t="shared" si="1"/>
        <v>0</v>
      </c>
    </row>
    <row r="22" spans="1:38" ht="30.75" customHeight="1">
      <c r="A22" s="92" t="str">
        <f>форма_1!A20</f>
        <v>0.5</v>
      </c>
      <c r="B22" s="98" t="str">
        <f>форма_1!B20</f>
        <v>Новое строительство, всего</v>
      </c>
      <c r="C22" s="160" t="str">
        <f>форма_1!C20</f>
        <v>Г</v>
      </c>
      <c r="D22" s="115">
        <f>D28+D38</f>
        <v>0</v>
      </c>
      <c r="E22" s="115">
        <f aca="true" t="shared" si="2" ref="E22:AL22">E28+E38</f>
        <v>0</v>
      </c>
      <c r="F22" s="115">
        <f t="shared" si="2"/>
        <v>0</v>
      </c>
      <c r="G22" s="115">
        <f t="shared" si="2"/>
        <v>0</v>
      </c>
      <c r="H22" s="115">
        <f t="shared" si="2"/>
        <v>0</v>
      </c>
      <c r="I22" s="115">
        <f t="shared" si="2"/>
        <v>0</v>
      </c>
      <c r="J22" s="115">
        <f t="shared" si="2"/>
        <v>0</v>
      </c>
      <c r="K22" s="115">
        <f t="shared" si="2"/>
        <v>0</v>
      </c>
      <c r="L22" s="115">
        <f t="shared" si="2"/>
        <v>0</v>
      </c>
      <c r="M22" s="115">
        <f t="shared" si="2"/>
        <v>0</v>
      </c>
      <c r="N22" s="115">
        <f t="shared" si="2"/>
        <v>0</v>
      </c>
      <c r="O22" s="115">
        <f t="shared" si="2"/>
        <v>0</v>
      </c>
      <c r="P22" s="115">
        <f t="shared" si="2"/>
        <v>0</v>
      </c>
      <c r="Q22" s="115">
        <f t="shared" si="2"/>
        <v>0</v>
      </c>
      <c r="R22" s="115">
        <f t="shared" si="2"/>
        <v>0</v>
      </c>
      <c r="S22" s="115">
        <f t="shared" si="2"/>
        <v>0</v>
      </c>
      <c r="T22" s="115">
        <f t="shared" si="2"/>
        <v>0</v>
      </c>
      <c r="U22" s="115">
        <f t="shared" si="2"/>
        <v>0</v>
      </c>
      <c r="V22" s="115">
        <f t="shared" si="2"/>
        <v>0</v>
      </c>
      <c r="W22" s="115">
        <f t="shared" si="2"/>
        <v>0</v>
      </c>
      <c r="X22" s="115">
        <f t="shared" si="2"/>
        <v>0</v>
      </c>
      <c r="Y22" s="115">
        <f t="shared" si="2"/>
        <v>0</v>
      </c>
      <c r="Z22" s="115">
        <f t="shared" si="2"/>
        <v>0</v>
      </c>
      <c r="AA22" s="115">
        <f t="shared" si="2"/>
        <v>0</v>
      </c>
      <c r="AB22" s="115">
        <f t="shared" si="2"/>
        <v>0</v>
      </c>
      <c r="AC22" s="115">
        <f t="shared" si="2"/>
        <v>0</v>
      </c>
      <c r="AD22" s="115">
        <f t="shared" si="2"/>
        <v>0</v>
      </c>
      <c r="AE22" s="115">
        <f t="shared" si="2"/>
        <v>0</v>
      </c>
      <c r="AF22" s="115">
        <f t="shared" si="2"/>
        <v>0</v>
      </c>
      <c r="AG22" s="115">
        <f t="shared" si="2"/>
        <v>0</v>
      </c>
      <c r="AH22" s="115">
        <f t="shared" si="2"/>
        <v>0</v>
      </c>
      <c r="AI22" s="115">
        <f t="shared" si="2"/>
        <v>0</v>
      </c>
      <c r="AJ22" s="115">
        <f t="shared" si="2"/>
        <v>0</v>
      </c>
      <c r="AK22" s="115">
        <f t="shared" si="2"/>
        <v>0</v>
      </c>
      <c r="AL22" s="115">
        <f t="shared" si="2"/>
        <v>0</v>
      </c>
    </row>
    <row r="23" spans="1:38" ht="19.5" customHeight="1">
      <c r="A23" s="92">
        <f>форма_1!A21</f>
        <v>1</v>
      </c>
      <c r="B23" s="98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23" s="160" t="str">
        <f>форма_1!C21</f>
        <v>Г</v>
      </c>
      <c r="D23" s="240">
        <f>D24+D25+D28</f>
        <v>0</v>
      </c>
      <c r="E23" s="240">
        <f aca="true" t="shared" si="3" ref="E23:AL23">E24+E25+E28</f>
        <v>0</v>
      </c>
      <c r="F23" s="240">
        <f t="shared" si="3"/>
        <v>0</v>
      </c>
      <c r="G23" s="240">
        <f t="shared" si="3"/>
        <v>0</v>
      </c>
      <c r="H23" s="240">
        <f t="shared" si="3"/>
        <v>0</v>
      </c>
      <c r="I23" s="240">
        <f t="shared" si="3"/>
        <v>0</v>
      </c>
      <c r="J23" s="240">
        <f t="shared" si="3"/>
        <v>0</v>
      </c>
      <c r="K23" s="240">
        <f t="shared" si="3"/>
        <v>0</v>
      </c>
      <c r="L23" s="240">
        <f t="shared" si="3"/>
        <v>0</v>
      </c>
      <c r="M23" s="240">
        <f t="shared" si="3"/>
        <v>0</v>
      </c>
      <c r="N23" s="240">
        <f t="shared" si="3"/>
        <v>0</v>
      </c>
      <c r="O23" s="240">
        <f t="shared" si="3"/>
        <v>0</v>
      </c>
      <c r="P23" s="240">
        <f t="shared" si="3"/>
        <v>0</v>
      </c>
      <c r="Q23" s="240">
        <f t="shared" si="3"/>
        <v>0</v>
      </c>
      <c r="R23" s="240">
        <f t="shared" si="3"/>
        <v>0</v>
      </c>
      <c r="S23" s="240">
        <f t="shared" si="3"/>
        <v>0</v>
      </c>
      <c r="T23" s="240">
        <f t="shared" si="3"/>
        <v>0</v>
      </c>
      <c r="U23" s="240">
        <f t="shared" si="3"/>
        <v>0</v>
      </c>
      <c r="V23" s="240">
        <f t="shared" si="3"/>
        <v>0</v>
      </c>
      <c r="W23" s="240">
        <f t="shared" si="3"/>
        <v>0</v>
      </c>
      <c r="X23" s="240">
        <f t="shared" si="3"/>
        <v>0</v>
      </c>
      <c r="Y23" s="240">
        <f t="shared" si="3"/>
        <v>0</v>
      </c>
      <c r="Z23" s="240">
        <f t="shared" si="3"/>
        <v>0</v>
      </c>
      <c r="AA23" s="240">
        <f t="shared" si="3"/>
        <v>0</v>
      </c>
      <c r="AB23" s="240">
        <f t="shared" si="3"/>
        <v>0</v>
      </c>
      <c r="AC23" s="240">
        <f t="shared" si="3"/>
        <v>0</v>
      </c>
      <c r="AD23" s="240">
        <f t="shared" si="3"/>
        <v>0</v>
      </c>
      <c r="AE23" s="240">
        <f t="shared" si="3"/>
        <v>0</v>
      </c>
      <c r="AF23" s="240">
        <f t="shared" si="3"/>
        <v>0</v>
      </c>
      <c r="AG23" s="240">
        <f t="shared" si="3"/>
        <v>0</v>
      </c>
      <c r="AH23" s="240">
        <f t="shared" si="3"/>
        <v>0</v>
      </c>
      <c r="AI23" s="240">
        <f t="shared" si="3"/>
        <v>0</v>
      </c>
      <c r="AJ23" s="240">
        <f t="shared" si="3"/>
        <v>0</v>
      </c>
      <c r="AK23" s="240">
        <f t="shared" si="3"/>
        <v>0</v>
      </c>
      <c r="AL23" s="240">
        <f t="shared" si="3"/>
        <v>0</v>
      </c>
    </row>
    <row r="24" spans="1:38" ht="31.5">
      <c r="A24" s="92" t="str">
        <f>форма_1!A22</f>
        <v>1.2.</v>
      </c>
      <c r="B24" s="98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4" s="160" t="str">
        <f>форма_1!C22</f>
        <v>Г</v>
      </c>
      <c r="D24" s="115">
        <v>0</v>
      </c>
      <c r="E24" s="115">
        <f>форма_3!BD24</f>
        <v>0</v>
      </c>
      <c r="F24" s="115">
        <f>форма_3!BE24</f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f>E24</f>
        <v>0</v>
      </c>
      <c r="AH24" s="115">
        <f>F24</f>
        <v>0</v>
      </c>
      <c r="AI24" s="115">
        <v>0</v>
      </c>
      <c r="AJ24" s="115">
        <v>0</v>
      </c>
      <c r="AK24" s="115">
        <v>0</v>
      </c>
      <c r="AL24" s="115">
        <v>0</v>
      </c>
    </row>
    <row r="25" spans="1:38" ht="27" customHeight="1">
      <c r="A25" s="92" t="str">
        <f>форма_1!A23</f>
        <v>1.3.</v>
      </c>
      <c r="B25" s="98" t="str">
        <f>форма_1!B23</f>
        <v>Модернизация, техническое перевооружение, всего</v>
      </c>
      <c r="C25" s="160" t="str">
        <f>форма_1!C23</f>
        <v>Г</v>
      </c>
      <c r="D25" s="115">
        <f>D26</f>
        <v>0</v>
      </c>
      <c r="E25" s="115">
        <f aca="true" t="shared" si="4" ref="E25:AL25">E26</f>
        <v>0</v>
      </c>
      <c r="F25" s="115">
        <f t="shared" si="4"/>
        <v>0</v>
      </c>
      <c r="G25" s="115">
        <f t="shared" si="4"/>
        <v>0</v>
      </c>
      <c r="H25" s="115">
        <f t="shared" si="4"/>
        <v>0</v>
      </c>
      <c r="I25" s="115">
        <f t="shared" si="4"/>
        <v>0</v>
      </c>
      <c r="J25" s="115">
        <f t="shared" si="4"/>
        <v>0</v>
      </c>
      <c r="K25" s="115">
        <f t="shared" si="4"/>
        <v>0</v>
      </c>
      <c r="L25" s="115">
        <f t="shared" si="4"/>
        <v>0</v>
      </c>
      <c r="M25" s="115">
        <f t="shared" si="4"/>
        <v>0</v>
      </c>
      <c r="N25" s="115">
        <f t="shared" si="4"/>
        <v>0</v>
      </c>
      <c r="O25" s="115">
        <f t="shared" si="4"/>
        <v>0</v>
      </c>
      <c r="P25" s="115">
        <f t="shared" si="4"/>
        <v>0</v>
      </c>
      <c r="Q25" s="115">
        <f t="shared" si="4"/>
        <v>0</v>
      </c>
      <c r="R25" s="115">
        <f t="shared" si="4"/>
        <v>0</v>
      </c>
      <c r="S25" s="115">
        <f t="shared" si="4"/>
        <v>0</v>
      </c>
      <c r="T25" s="115">
        <f t="shared" si="4"/>
        <v>0</v>
      </c>
      <c r="U25" s="115">
        <f t="shared" si="4"/>
        <v>0</v>
      </c>
      <c r="V25" s="115">
        <f t="shared" si="4"/>
        <v>0</v>
      </c>
      <c r="W25" s="115">
        <f t="shared" si="4"/>
        <v>0</v>
      </c>
      <c r="X25" s="115">
        <f t="shared" si="4"/>
        <v>0</v>
      </c>
      <c r="Y25" s="115">
        <f t="shared" si="4"/>
        <v>0</v>
      </c>
      <c r="Z25" s="115">
        <f t="shared" si="4"/>
        <v>0</v>
      </c>
      <c r="AA25" s="115">
        <f t="shared" si="4"/>
        <v>0</v>
      </c>
      <c r="AB25" s="115">
        <f t="shared" si="4"/>
        <v>0</v>
      </c>
      <c r="AC25" s="115">
        <f t="shared" si="4"/>
        <v>0</v>
      </c>
      <c r="AD25" s="115">
        <f t="shared" si="4"/>
        <v>0</v>
      </c>
      <c r="AE25" s="115">
        <f t="shared" si="4"/>
        <v>0</v>
      </c>
      <c r="AF25" s="115">
        <f t="shared" si="4"/>
        <v>0</v>
      </c>
      <c r="AG25" s="115">
        <f t="shared" si="4"/>
        <v>0</v>
      </c>
      <c r="AH25" s="115">
        <f t="shared" si="4"/>
        <v>0</v>
      </c>
      <c r="AI25" s="115">
        <f t="shared" si="4"/>
        <v>0</v>
      </c>
      <c r="AJ25" s="115">
        <f t="shared" si="4"/>
        <v>0</v>
      </c>
      <c r="AK25" s="115">
        <f t="shared" si="4"/>
        <v>0</v>
      </c>
      <c r="AL25" s="115">
        <f t="shared" si="4"/>
        <v>0</v>
      </c>
    </row>
    <row r="26" spans="1:38" ht="31.5">
      <c r="A26" s="92" t="str">
        <f>форма_1!A24</f>
        <v>1.3.1.</v>
      </c>
      <c r="B26" s="98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6" s="160" t="str">
        <f>форма_1!C24</f>
        <v>Г</v>
      </c>
      <c r="D26" s="115">
        <f>D27</f>
        <v>0</v>
      </c>
      <c r="E26" s="115">
        <f>форма_3!BD26</f>
        <v>0</v>
      </c>
      <c r="F26" s="115">
        <f>форма_3!BE26</f>
        <v>0</v>
      </c>
      <c r="G26" s="115">
        <f aca="true" t="shared" si="5" ref="G26:AL26">G27</f>
        <v>0</v>
      </c>
      <c r="H26" s="115">
        <f t="shared" si="5"/>
        <v>0</v>
      </c>
      <c r="I26" s="115">
        <f t="shared" si="5"/>
        <v>0</v>
      </c>
      <c r="J26" s="115">
        <f t="shared" si="5"/>
        <v>0</v>
      </c>
      <c r="K26" s="115">
        <f t="shared" si="5"/>
        <v>0</v>
      </c>
      <c r="L26" s="115">
        <f t="shared" si="5"/>
        <v>0</v>
      </c>
      <c r="M26" s="115">
        <f t="shared" si="5"/>
        <v>0</v>
      </c>
      <c r="N26" s="115">
        <f t="shared" si="5"/>
        <v>0</v>
      </c>
      <c r="O26" s="115">
        <f t="shared" si="5"/>
        <v>0</v>
      </c>
      <c r="P26" s="115">
        <f t="shared" si="5"/>
        <v>0</v>
      </c>
      <c r="Q26" s="115">
        <f>Q27</f>
        <v>0</v>
      </c>
      <c r="R26" s="115">
        <f t="shared" si="5"/>
        <v>0</v>
      </c>
      <c r="S26" s="115">
        <f t="shared" si="5"/>
        <v>0</v>
      </c>
      <c r="T26" s="115">
        <f t="shared" si="5"/>
        <v>0</v>
      </c>
      <c r="U26" s="115">
        <f t="shared" si="5"/>
        <v>0</v>
      </c>
      <c r="V26" s="115">
        <f t="shared" si="5"/>
        <v>0</v>
      </c>
      <c r="W26" s="115">
        <f t="shared" si="5"/>
        <v>0</v>
      </c>
      <c r="X26" s="115">
        <f t="shared" si="5"/>
        <v>0</v>
      </c>
      <c r="Y26" s="115">
        <f t="shared" si="5"/>
        <v>0</v>
      </c>
      <c r="Z26" s="115">
        <v>0</v>
      </c>
      <c r="AA26" s="115">
        <f t="shared" si="5"/>
        <v>0</v>
      </c>
      <c r="AB26" s="115">
        <f t="shared" si="5"/>
        <v>0</v>
      </c>
      <c r="AC26" s="115">
        <f t="shared" si="5"/>
        <v>0</v>
      </c>
      <c r="AD26" s="115">
        <f t="shared" si="5"/>
        <v>0</v>
      </c>
      <c r="AE26" s="115">
        <f t="shared" si="5"/>
        <v>0</v>
      </c>
      <c r="AF26" s="115">
        <f t="shared" si="5"/>
        <v>0</v>
      </c>
      <c r="AG26" s="115">
        <f>E26</f>
        <v>0</v>
      </c>
      <c r="AH26" s="115">
        <f>F26</f>
        <v>0</v>
      </c>
      <c r="AI26" s="115">
        <f t="shared" si="5"/>
        <v>0</v>
      </c>
      <c r="AJ26" s="115">
        <f t="shared" si="5"/>
        <v>0</v>
      </c>
      <c r="AK26" s="115">
        <f t="shared" si="5"/>
        <v>0</v>
      </c>
      <c r="AL26" s="115">
        <f t="shared" si="5"/>
        <v>0</v>
      </c>
    </row>
    <row r="27" spans="1:38" s="162" customFormat="1" ht="42" customHeight="1">
      <c r="A27" s="94" t="str">
        <f>форма_1!A25</f>
        <v>1.3.1.1.</v>
      </c>
      <c r="B27" s="101" t="str">
        <f>форма_1!B25</f>
        <v>Увеличение мощности КТПН на ВДЭС с. Головнино, о.Кунашир</v>
      </c>
      <c r="C27" s="251" t="str">
        <f>форма_1!C25</f>
        <v>I_4KG_KTP_VDES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>
        <v>0</v>
      </c>
      <c r="AK27" s="211">
        <v>0</v>
      </c>
      <c r="AL27" s="211">
        <v>0</v>
      </c>
    </row>
    <row r="28" spans="1:38" ht="12.75">
      <c r="A28" s="92" t="str">
        <f>форма_1!A26</f>
        <v>1.5.</v>
      </c>
      <c r="B28" s="98" t="str">
        <f>форма_1!B26</f>
        <v>Новое строительство, всего, в том числе:</v>
      </c>
      <c r="C28" s="160" t="str">
        <f>форма_1!C26</f>
        <v>Г</v>
      </c>
      <c r="D28" s="115">
        <f>D29+D38</f>
        <v>0</v>
      </c>
      <c r="E28" s="115">
        <f aca="true" t="shared" si="6" ref="E28:AL28">E29+E38</f>
        <v>0</v>
      </c>
      <c r="F28" s="115">
        <f t="shared" si="6"/>
        <v>0</v>
      </c>
      <c r="G28" s="115">
        <f t="shared" si="6"/>
        <v>0</v>
      </c>
      <c r="H28" s="115">
        <f t="shared" si="6"/>
        <v>0</v>
      </c>
      <c r="I28" s="115">
        <f t="shared" si="6"/>
        <v>0</v>
      </c>
      <c r="J28" s="115">
        <f t="shared" si="6"/>
        <v>0</v>
      </c>
      <c r="K28" s="115">
        <f t="shared" si="6"/>
        <v>0</v>
      </c>
      <c r="L28" s="115">
        <f t="shared" si="6"/>
        <v>0</v>
      </c>
      <c r="M28" s="115">
        <f t="shared" si="6"/>
        <v>0</v>
      </c>
      <c r="N28" s="115">
        <f t="shared" si="6"/>
        <v>0</v>
      </c>
      <c r="O28" s="115">
        <f t="shared" si="6"/>
        <v>0</v>
      </c>
      <c r="P28" s="115">
        <f t="shared" si="6"/>
        <v>0</v>
      </c>
      <c r="Q28" s="115">
        <f t="shared" si="6"/>
        <v>0</v>
      </c>
      <c r="R28" s="115">
        <f t="shared" si="6"/>
        <v>0</v>
      </c>
      <c r="S28" s="115">
        <f t="shared" si="6"/>
        <v>0</v>
      </c>
      <c r="T28" s="115">
        <f t="shared" si="6"/>
        <v>0</v>
      </c>
      <c r="U28" s="115">
        <f t="shared" si="6"/>
        <v>0</v>
      </c>
      <c r="V28" s="115">
        <f t="shared" si="6"/>
        <v>0</v>
      </c>
      <c r="W28" s="115">
        <f t="shared" si="6"/>
        <v>0</v>
      </c>
      <c r="X28" s="115">
        <f t="shared" si="6"/>
        <v>0</v>
      </c>
      <c r="Y28" s="115">
        <f t="shared" si="6"/>
        <v>0</v>
      </c>
      <c r="Z28" s="115">
        <f t="shared" si="6"/>
        <v>0</v>
      </c>
      <c r="AA28" s="115">
        <f t="shared" si="6"/>
        <v>0</v>
      </c>
      <c r="AB28" s="115">
        <f t="shared" si="6"/>
        <v>0</v>
      </c>
      <c r="AC28" s="115">
        <f t="shared" si="6"/>
        <v>0</v>
      </c>
      <c r="AD28" s="115">
        <f t="shared" si="6"/>
        <v>0</v>
      </c>
      <c r="AE28" s="115">
        <f t="shared" si="6"/>
        <v>0</v>
      </c>
      <c r="AF28" s="115">
        <f t="shared" si="6"/>
        <v>0</v>
      </c>
      <c r="AG28" s="115">
        <f t="shared" si="6"/>
        <v>0</v>
      </c>
      <c r="AH28" s="115">
        <f t="shared" si="6"/>
        <v>0</v>
      </c>
      <c r="AI28" s="115">
        <f t="shared" si="6"/>
        <v>0</v>
      </c>
      <c r="AJ28" s="115">
        <f t="shared" si="6"/>
        <v>0</v>
      </c>
      <c r="AK28" s="115">
        <f t="shared" si="6"/>
        <v>0</v>
      </c>
      <c r="AL28" s="115">
        <f t="shared" si="6"/>
        <v>0</v>
      </c>
    </row>
    <row r="29" spans="1:38" ht="21">
      <c r="A29" s="92" t="str">
        <f>форма_1!A27</f>
        <v>1.5.1.</v>
      </c>
      <c r="B29" s="98" t="str">
        <f>форма_1!B27</f>
        <v>Новое строительство объектов по производству электрической энергии, всего, в том числе:</v>
      </c>
      <c r="C29" s="160" t="str">
        <f>форма_1!C27</f>
        <v>Г</v>
      </c>
      <c r="D29" s="115">
        <f>D30</f>
        <v>0</v>
      </c>
      <c r="E29" s="115">
        <f aca="true" t="shared" si="7" ref="E29:AL29">E30</f>
        <v>0</v>
      </c>
      <c r="F29" s="115">
        <f t="shared" si="7"/>
        <v>0</v>
      </c>
      <c r="G29" s="115">
        <f t="shared" si="7"/>
        <v>0</v>
      </c>
      <c r="H29" s="115">
        <f t="shared" si="7"/>
        <v>0</v>
      </c>
      <c r="I29" s="115">
        <f t="shared" si="7"/>
        <v>0</v>
      </c>
      <c r="J29" s="115">
        <f t="shared" si="7"/>
        <v>0</v>
      </c>
      <c r="K29" s="115">
        <f t="shared" si="7"/>
        <v>0</v>
      </c>
      <c r="L29" s="115">
        <f t="shared" si="7"/>
        <v>0</v>
      </c>
      <c r="M29" s="115">
        <f t="shared" si="7"/>
        <v>0</v>
      </c>
      <c r="N29" s="115">
        <f t="shared" si="7"/>
        <v>0</v>
      </c>
      <c r="O29" s="115">
        <f t="shared" si="7"/>
        <v>0</v>
      </c>
      <c r="P29" s="115">
        <f t="shared" si="7"/>
        <v>0</v>
      </c>
      <c r="Q29" s="115">
        <f t="shared" si="7"/>
        <v>0</v>
      </c>
      <c r="R29" s="115">
        <f t="shared" si="7"/>
        <v>0</v>
      </c>
      <c r="S29" s="115">
        <f t="shared" si="7"/>
        <v>0</v>
      </c>
      <c r="T29" s="115">
        <f t="shared" si="7"/>
        <v>0</v>
      </c>
      <c r="U29" s="115">
        <f t="shared" si="7"/>
        <v>0</v>
      </c>
      <c r="V29" s="115">
        <f t="shared" si="7"/>
        <v>0</v>
      </c>
      <c r="W29" s="115">
        <f t="shared" si="7"/>
        <v>0</v>
      </c>
      <c r="X29" s="115">
        <f t="shared" si="7"/>
        <v>0</v>
      </c>
      <c r="Y29" s="115">
        <f t="shared" si="7"/>
        <v>0</v>
      </c>
      <c r="Z29" s="115">
        <f t="shared" si="7"/>
        <v>0</v>
      </c>
      <c r="AA29" s="115">
        <f t="shared" si="7"/>
        <v>0</v>
      </c>
      <c r="AB29" s="115">
        <f t="shared" si="7"/>
        <v>0</v>
      </c>
      <c r="AC29" s="115">
        <f t="shared" si="7"/>
        <v>0</v>
      </c>
      <c r="AD29" s="115">
        <f t="shared" si="7"/>
        <v>0</v>
      </c>
      <c r="AE29" s="115">
        <f t="shared" si="7"/>
        <v>0</v>
      </c>
      <c r="AF29" s="115">
        <f t="shared" si="7"/>
        <v>0</v>
      </c>
      <c r="AG29" s="115">
        <f t="shared" si="7"/>
        <v>0</v>
      </c>
      <c r="AH29" s="115">
        <f t="shared" si="7"/>
        <v>0</v>
      </c>
      <c r="AI29" s="115">
        <f t="shared" si="7"/>
        <v>0</v>
      </c>
      <c r="AJ29" s="115">
        <f t="shared" si="7"/>
        <v>0</v>
      </c>
      <c r="AK29" s="115">
        <f t="shared" si="7"/>
        <v>0</v>
      </c>
      <c r="AL29" s="115">
        <f t="shared" si="7"/>
        <v>0</v>
      </c>
    </row>
    <row r="30" spans="1:38" s="162" customFormat="1" ht="21">
      <c r="A30" s="94" t="str">
        <f>форма_1!A28</f>
        <v>1.5.1.1.</v>
      </c>
      <c r="B30" s="101" t="str">
        <f>форма_1!B28</f>
        <v>Строительство дизельной электростанции в с. Крабозаводское, о. Шикотан</v>
      </c>
      <c r="C30" s="251" t="str">
        <f>форма_1!C28</f>
        <v>  I_1SHK_DGS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v>0</v>
      </c>
      <c r="T30" s="211">
        <v>0</v>
      </c>
      <c r="U30" s="211">
        <v>0</v>
      </c>
      <c r="V30" s="211">
        <v>0</v>
      </c>
      <c r="W30" s="211">
        <v>0</v>
      </c>
      <c r="X30" s="211">
        <v>0</v>
      </c>
      <c r="Y30" s="211">
        <v>0</v>
      </c>
      <c r="Z30" s="211">
        <v>0</v>
      </c>
      <c r="AA30" s="211">
        <v>0</v>
      </c>
      <c r="AB30" s="211">
        <v>0</v>
      </c>
      <c r="AC30" s="211">
        <v>0</v>
      </c>
      <c r="AD30" s="211">
        <v>0</v>
      </c>
      <c r="AE30" s="211">
        <v>0</v>
      </c>
      <c r="AF30" s="211">
        <v>0</v>
      </c>
      <c r="AG30" s="211">
        <f>E30</f>
        <v>0</v>
      </c>
      <c r="AH30" s="211">
        <f>F30</f>
        <v>0</v>
      </c>
      <c r="AI30" s="211">
        <v>0</v>
      </c>
      <c r="AJ30" s="211">
        <v>0</v>
      </c>
      <c r="AK30" s="211">
        <v>0</v>
      </c>
      <c r="AL30" s="211">
        <v>0</v>
      </c>
    </row>
    <row r="31" spans="1:38" ht="21">
      <c r="A31" s="92" t="str">
        <f>форма_1!A29</f>
        <v>2</v>
      </c>
      <c r="B31" s="98" t="str">
        <f>форма_1!B29</f>
        <v>Всего по МО "Курильский городской округ"Сахалинская область, о. Итуруп, с. Китовое, с. Рейдово</v>
      </c>
      <c r="C31" s="160" t="str">
        <f>форма_1!C29</f>
        <v>Г</v>
      </c>
      <c r="D31" s="115">
        <f>D32+D33+D38</f>
        <v>0</v>
      </c>
      <c r="E31" s="115">
        <f aca="true" t="shared" si="8" ref="E31:AL31">E32+E33+E38</f>
        <v>0</v>
      </c>
      <c r="F31" s="115">
        <f t="shared" si="8"/>
        <v>0</v>
      </c>
      <c r="G31" s="115">
        <f t="shared" si="8"/>
        <v>0</v>
      </c>
      <c r="H31" s="115">
        <f t="shared" si="8"/>
        <v>0</v>
      </c>
      <c r="I31" s="115">
        <f t="shared" si="8"/>
        <v>0</v>
      </c>
      <c r="J31" s="115">
        <f t="shared" si="8"/>
        <v>0</v>
      </c>
      <c r="K31" s="115">
        <f t="shared" si="8"/>
        <v>0</v>
      </c>
      <c r="L31" s="115">
        <f t="shared" si="8"/>
        <v>0</v>
      </c>
      <c r="M31" s="115">
        <f t="shared" si="8"/>
        <v>0</v>
      </c>
      <c r="N31" s="115">
        <f t="shared" si="8"/>
        <v>0</v>
      </c>
      <c r="O31" s="115">
        <f t="shared" si="8"/>
        <v>0</v>
      </c>
      <c r="P31" s="115">
        <f t="shared" si="8"/>
        <v>0</v>
      </c>
      <c r="Q31" s="115">
        <f t="shared" si="8"/>
        <v>0</v>
      </c>
      <c r="R31" s="115">
        <f t="shared" si="8"/>
        <v>0</v>
      </c>
      <c r="S31" s="115">
        <f t="shared" si="8"/>
        <v>0</v>
      </c>
      <c r="T31" s="115">
        <f t="shared" si="8"/>
        <v>0</v>
      </c>
      <c r="U31" s="115">
        <f t="shared" si="8"/>
        <v>0</v>
      </c>
      <c r="V31" s="115">
        <f t="shared" si="8"/>
        <v>0</v>
      </c>
      <c r="W31" s="115">
        <f t="shared" si="8"/>
        <v>0</v>
      </c>
      <c r="X31" s="115">
        <f t="shared" si="8"/>
        <v>0</v>
      </c>
      <c r="Y31" s="115">
        <f t="shared" si="8"/>
        <v>0</v>
      </c>
      <c r="Z31" s="115">
        <f t="shared" si="8"/>
        <v>0</v>
      </c>
      <c r="AA31" s="115">
        <f t="shared" si="8"/>
        <v>0</v>
      </c>
      <c r="AB31" s="115">
        <f t="shared" si="8"/>
        <v>0</v>
      </c>
      <c r="AC31" s="115">
        <f t="shared" si="8"/>
        <v>0</v>
      </c>
      <c r="AD31" s="115">
        <f t="shared" si="8"/>
        <v>0</v>
      </c>
      <c r="AE31" s="115">
        <f t="shared" si="8"/>
        <v>0</v>
      </c>
      <c r="AF31" s="115">
        <f t="shared" si="8"/>
        <v>0</v>
      </c>
      <c r="AG31" s="115">
        <f t="shared" si="8"/>
        <v>0</v>
      </c>
      <c r="AH31" s="115">
        <f t="shared" si="8"/>
        <v>0</v>
      </c>
      <c r="AI31" s="115">
        <f t="shared" si="8"/>
        <v>0</v>
      </c>
      <c r="AJ31" s="115">
        <f t="shared" si="8"/>
        <v>0</v>
      </c>
      <c r="AK31" s="115">
        <f t="shared" si="8"/>
        <v>0</v>
      </c>
      <c r="AL31" s="115">
        <f t="shared" si="8"/>
        <v>0</v>
      </c>
    </row>
    <row r="32" spans="1:38" ht="31.5">
      <c r="A32" s="92" t="str">
        <f>форма_1!A30</f>
        <v>2.2. </v>
      </c>
      <c r="B32" s="98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32" s="160" t="str">
        <f>форма_1!C30</f>
        <v>Г</v>
      </c>
      <c r="D32" s="115">
        <v>0</v>
      </c>
      <c r="E32" s="115">
        <f>форма_3!BD32</f>
        <v>0</v>
      </c>
      <c r="F32" s="115">
        <f>форма_3!BE32</f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f>E32</f>
        <v>0</v>
      </c>
      <c r="AH32" s="115">
        <f>F32</f>
        <v>0</v>
      </c>
      <c r="AI32" s="115">
        <v>0</v>
      </c>
      <c r="AJ32" s="115">
        <v>0</v>
      </c>
      <c r="AK32" s="115">
        <v>0</v>
      </c>
      <c r="AL32" s="115">
        <v>0</v>
      </c>
    </row>
    <row r="33" spans="1:38" ht="12.75">
      <c r="A33" s="92" t="str">
        <f>форма_1!A31</f>
        <v>2.3.</v>
      </c>
      <c r="B33" s="98" t="str">
        <f>форма_1!B31</f>
        <v>Модернизация, техническое перевооружение, всего, в том числе:</v>
      </c>
      <c r="C33" s="160" t="str">
        <f>форма_1!C31</f>
        <v>Г</v>
      </c>
      <c r="D33" s="115">
        <f>D34</f>
        <v>0</v>
      </c>
      <c r="E33" s="115">
        <f aca="true" t="shared" si="9" ref="E33:AL33">E34</f>
        <v>0</v>
      </c>
      <c r="F33" s="115">
        <f t="shared" si="9"/>
        <v>0</v>
      </c>
      <c r="G33" s="115">
        <f t="shared" si="9"/>
        <v>0</v>
      </c>
      <c r="H33" s="115">
        <f t="shared" si="9"/>
        <v>0</v>
      </c>
      <c r="I33" s="115">
        <f t="shared" si="9"/>
        <v>0</v>
      </c>
      <c r="J33" s="115">
        <f t="shared" si="9"/>
        <v>0</v>
      </c>
      <c r="K33" s="115">
        <f t="shared" si="9"/>
        <v>0</v>
      </c>
      <c r="L33" s="115">
        <f t="shared" si="9"/>
        <v>0</v>
      </c>
      <c r="M33" s="115">
        <f t="shared" si="9"/>
        <v>0</v>
      </c>
      <c r="N33" s="115">
        <f t="shared" si="9"/>
        <v>0</v>
      </c>
      <c r="O33" s="115">
        <f t="shared" si="9"/>
        <v>0</v>
      </c>
      <c r="P33" s="115">
        <f t="shared" si="9"/>
        <v>0</v>
      </c>
      <c r="Q33" s="115">
        <f t="shared" si="9"/>
        <v>0</v>
      </c>
      <c r="R33" s="115">
        <f t="shared" si="9"/>
        <v>0</v>
      </c>
      <c r="S33" s="115">
        <f t="shared" si="9"/>
        <v>0</v>
      </c>
      <c r="T33" s="115">
        <f t="shared" si="9"/>
        <v>0</v>
      </c>
      <c r="U33" s="115">
        <f t="shared" si="9"/>
        <v>0</v>
      </c>
      <c r="V33" s="115">
        <f t="shared" si="9"/>
        <v>0</v>
      </c>
      <c r="W33" s="115">
        <f t="shared" si="9"/>
        <v>0</v>
      </c>
      <c r="X33" s="115">
        <f t="shared" si="9"/>
        <v>0</v>
      </c>
      <c r="Y33" s="115">
        <f t="shared" si="9"/>
        <v>0</v>
      </c>
      <c r="Z33" s="115">
        <f t="shared" si="9"/>
        <v>0</v>
      </c>
      <c r="AA33" s="115">
        <f t="shared" si="9"/>
        <v>0</v>
      </c>
      <c r="AB33" s="115">
        <f t="shared" si="9"/>
        <v>0</v>
      </c>
      <c r="AC33" s="115">
        <f t="shared" si="9"/>
        <v>0</v>
      </c>
      <c r="AD33" s="115">
        <f t="shared" si="9"/>
        <v>0</v>
      </c>
      <c r="AE33" s="115">
        <f t="shared" si="9"/>
        <v>0</v>
      </c>
      <c r="AF33" s="115">
        <f t="shared" si="9"/>
        <v>0</v>
      </c>
      <c r="AG33" s="115">
        <f t="shared" si="9"/>
        <v>0</v>
      </c>
      <c r="AH33" s="115">
        <f t="shared" si="9"/>
        <v>0</v>
      </c>
      <c r="AI33" s="115">
        <f t="shared" si="9"/>
        <v>0</v>
      </c>
      <c r="AJ33" s="115">
        <f t="shared" si="9"/>
        <v>0</v>
      </c>
      <c r="AK33" s="115">
        <f t="shared" si="9"/>
        <v>0</v>
      </c>
      <c r="AL33" s="115">
        <f t="shared" si="9"/>
        <v>0</v>
      </c>
    </row>
    <row r="34" spans="1:38" ht="21">
      <c r="A34" s="92" t="str">
        <f>форма_1!A32</f>
        <v>2.3.1</v>
      </c>
      <c r="B34" s="98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34" s="160" t="str">
        <f>форма_1!C32</f>
        <v>Г</v>
      </c>
      <c r="D34" s="115">
        <f>D35</f>
        <v>0</v>
      </c>
      <c r="E34" s="115">
        <f aca="true" t="shared" si="10" ref="E34:AL34">E35</f>
        <v>0</v>
      </c>
      <c r="F34" s="115">
        <f t="shared" si="10"/>
        <v>0</v>
      </c>
      <c r="G34" s="115">
        <f t="shared" si="10"/>
        <v>0</v>
      </c>
      <c r="H34" s="115">
        <f t="shared" si="10"/>
        <v>0</v>
      </c>
      <c r="I34" s="115">
        <f t="shared" si="10"/>
        <v>0</v>
      </c>
      <c r="J34" s="115">
        <f t="shared" si="10"/>
        <v>0</v>
      </c>
      <c r="K34" s="115">
        <f t="shared" si="10"/>
        <v>0</v>
      </c>
      <c r="L34" s="115">
        <f t="shared" si="10"/>
        <v>0</v>
      </c>
      <c r="M34" s="115">
        <f t="shared" si="10"/>
        <v>0</v>
      </c>
      <c r="N34" s="115">
        <f t="shared" si="10"/>
        <v>0</v>
      </c>
      <c r="O34" s="115">
        <f t="shared" si="10"/>
        <v>0</v>
      </c>
      <c r="P34" s="115">
        <f t="shared" si="10"/>
        <v>0</v>
      </c>
      <c r="Q34" s="115">
        <f t="shared" si="10"/>
        <v>0</v>
      </c>
      <c r="R34" s="115">
        <f t="shared" si="10"/>
        <v>0</v>
      </c>
      <c r="S34" s="115">
        <f t="shared" si="10"/>
        <v>0</v>
      </c>
      <c r="T34" s="115">
        <f t="shared" si="10"/>
        <v>0</v>
      </c>
      <c r="U34" s="115">
        <f t="shared" si="10"/>
        <v>0</v>
      </c>
      <c r="V34" s="115">
        <f t="shared" si="10"/>
        <v>0</v>
      </c>
      <c r="W34" s="115">
        <f t="shared" si="10"/>
        <v>0</v>
      </c>
      <c r="X34" s="115">
        <f t="shared" si="10"/>
        <v>0</v>
      </c>
      <c r="Y34" s="115">
        <f t="shared" si="10"/>
        <v>0</v>
      </c>
      <c r="Z34" s="115">
        <f t="shared" si="10"/>
        <v>0</v>
      </c>
      <c r="AA34" s="115">
        <f t="shared" si="10"/>
        <v>0</v>
      </c>
      <c r="AB34" s="115">
        <f t="shared" si="10"/>
        <v>0</v>
      </c>
      <c r="AC34" s="115">
        <f t="shared" si="10"/>
        <v>0</v>
      </c>
      <c r="AD34" s="115">
        <f t="shared" si="10"/>
        <v>0</v>
      </c>
      <c r="AE34" s="115">
        <f t="shared" si="10"/>
        <v>0</v>
      </c>
      <c r="AF34" s="115">
        <f t="shared" si="10"/>
        <v>0</v>
      </c>
      <c r="AG34" s="115">
        <f t="shared" si="10"/>
        <v>0</v>
      </c>
      <c r="AH34" s="115">
        <f t="shared" si="10"/>
        <v>0</v>
      </c>
      <c r="AI34" s="115">
        <f t="shared" si="10"/>
        <v>0</v>
      </c>
      <c r="AJ34" s="115">
        <f t="shared" si="10"/>
        <v>0</v>
      </c>
      <c r="AK34" s="115">
        <f t="shared" si="10"/>
        <v>0</v>
      </c>
      <c r="AL34" s="115">
        <f t="shared" si="10"/>
        <v>0</v>
      </c>
    </row>
    <row r="35" spans="1:38" s="162" customFormat="1" ht="21">
      <c r="A35" s="94" t="str">
        <f>форма_1!A33</f>
        <v> 2.3.1.1</v>
      </c>
      <c r="B35" s="101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5" s="251" t="str">
        <f>форма_1!C33</f>
        <v>I_1ITK_DGU</v>
      </c>
      <c r="D35" s="211">
        <v>0</v>
      </c>
      <c r="E35" s="211">
        <f>форма_3!BD35</f>
        <v>0</v>
      </c>
      <c r="F35" s="211">
        <f>форма_3!BE35</f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211">
        <v>0</v>
      </c>
      <c r="S35" s="211">
        <v>0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0</v>
      </c>
      <c r="AA35" s="211">
        <v>0</v>
      </c>
      <c r="AB35" s="211">
        <v>0</v>
      </c>
      <c r="AC35" s="211">
        <v>0</v>
      </c>
      <c r="AD35" s="211">
        <v>0</v>
      </c>
      <c r="AE35" s="211">
        <v>0</v>
      </c>
      <c r="AF35" s="211">
        <v>0</v>
      </c>
      <c r="AG35" s="211">
        <f>E35</f>
        <v>0</v>
      </c>
      <c r="AH35" s="211">
        <f>F35</f>
        <v>0</v>
      </c>
      <c r="AI35" s="211">
        <v>0</v>
      </c>
      <c r="AJ35" s="211">
        <v>0</v>
      </c>
      <c r="AK35" s="211">
        <v>0</v>
      </c>
      <c r="AL35" s="211">
        <v>0</v>
      </c>
    </row>
    <row r="36" spans="1:38" ht="21">
      <c r="A36" s="92" t="str">
        <f>форма_1!A34</f>
        <v>2.3.4.</v>
      </c>
      <c r="B36" s="98" t="str">
        <f>форма_1!B34</f>
        <v>Модернизация, техническое перевооружение прочих объектов основных средств, всего, в том числе</v>
      </c>
      <c r="C36" s="160" t="str">
        <f>форма_1!C34</f>
        <v>Г</v>
      </c>
      <c r="D36" s="115">
        <f>D37</f>
        <v>0</v>
      </c>
      <c r="E36" s="115">
        <f aca="true" t="shared" si="11" ref="E36:AL36">E37</f>
        <v>0</v>
      </c>
      <c r="F36" s="115">
        <f t="shared" si="11"/>
        <v>0</v>
      </c>
      <c r="G36" s="115">
        <f t="shared" si="11"/>
        <v>0</v>
      </c>
      <c r="H36" s="115">
        <f t="shared" si="11"/>
        <v>0</v>
      </c>
      <c r="I36" s="115">
        <f t="shared" si="11"/>
        <v>0</v>
      </c>
      <c r="J36" s="115">
        <f t="shared" si="11"/>
        <v>0</v>
      </c>
      <c r="K36" s="115">
        <f t="shared" si="11"/>
        <v>0</v>
      </c>
      <c r="L36" s="115">
        <f t="shared" si="11"/>
        <v>0</v>
      </c>
      <c r="M36" s="115">
        <f t="shared" si="11"/>
        <v>0</v>
      </c>
      <c r="N36" s="115">
        <f t="shared" si="11"/>
        <v>0</v>
      </c>
      <c r="O36" s="115">
        <f t="shared" si="11"/>
        <v>0</v>
      </c>
      <c r="P36" s="115">
        <f t="shared" si="11"/>
        <v>0</v>
      </c>
      <c r="Q36" s="115">
        <f t="shared" si="11"/>
        <v>0</v>
      </c>
      <c r="R36" s="115">
        <f t="shared" si="11"/>
        <v>0</v>
      </c>
      <c r="S36" s="115">
        <f t="shared" si="11"/>
        <v>0</v>
      </c>
      <c r="T36" s="115">
        <f t="shared" si="11"/>
        <v>0</v>
      </c>
      <c r="U36" s="115">
        <f t="shared" si="11"/>
        <v>0</v>
      </c>
      <c r="V36" s="115">
        <f t="shared" si="11"/>
        <v>0</v>
      </c>
      <c r="W36" s="115">
        <f t="shared" si="11"/>
        <v>0</v>
      </c>
      <c r="X36" s="115">
        <f t="shared" si="11"/>
        <v>0</v>
      </c>
      <c r="Y36" s="115">
        <f t="shared" si="11"/>
        <v>0</v>
      </c>
      <c r="Z36" s="115">
        <f t="shared" si="11"/>
        <v>0</v>
      </c>
      <c r="AA36" s="115">
        <f t="shared" si="11"/>
        <v>0</v>
      </c>
      <c r="AB36" s="115">
        <f t="shared" si="11"/>
        <v>0</v>
      </c>
      <c r="AC36" s="115">
        <f t="shared" si="11"/>
        <v>0</v>
      </c>
      <c r="AD36" s="115">
        <f t="shared" si="11"/>
        <v>0</v>
      </c>
      <c r="AE36" s="115">
        <f t="shared" si="11"/>
        <v>0</v>
      </c>
      <c r="AF36" s="115">
        <f t="shared" si="11"/>
        <v>0</v>
      </c>
      <c r="AG36" s="115">
        <f t="shared" si="11"/>
        <v>0</v>
      </c>
      <c r="AH36" s="115">
        <f t="shared" si="11"/>
        <v>0</v>
      </c>
      <c r="AI36" s="115">
        <f t="shared" si="11"/>
        <v>0</v>
      </c>
      <c r="AJ36" s="115">
        <f t="shared" si="11"/>
        <v>0</v>
      </c>
      <c r="AK36" s="115">
        <f t="shared" si="11"/>
        <v>0</v>
      </c>
      <c r="AL36" s="115">
        <f t="shared" si="11"/>
        <v>0</v>
      </c>
    </row>
    <row r="37" spans="1:38" s="162" customFormat="1" ht="12.75">
      <c r="A37" s="94" t="str">
        <f>форма_1!A35</f>
        <v>2.3.4.1.</v>
      </c>
      <c r="B37" s="101" t="str">
        <f>форма_1!B35</f>
        <v>Модернизация системы электроснабжения о. Итуруп</v>
      </c>
      <c r="C37" s="251" t="str">
        <f>форма_1!C35</f>
        <v>K_3IKR_MES</v>
      </c>
      <c r="D37" s="211">
        <v>0</v>
      </c>
      <c r="E37" s="211">
        <f>форма_3!BD37</f>
        <v>0</v>
      </c>
      <c r="F37" s="211">
        <f>форма_3!BE37</f>
        <v>0</v>
      </c>
      <c r="G37" s="211">
        <v>0</v>
      </c>
      <c r="H37" s="211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  <c r="V37" s="211">
        <v>0</v>
      </c>
      <c r="W37" s="211">
        <v>0</v>
      </c>
      <c r="X37" s="211">
        <v>0</v>
      </c>
      <c r="Y37" s="211">
        <v>0</v>
      </c>
      <c r="Z37" s="211">
        <v>0</v>
      </c>
      <c r="AA37" s="211">
        <v>0</v>
      </c>
      <c r="AB37" s="211">
        <v>0</v>
      </c>
      <c r="AC37" s="211">
        <v>0</v>
      </c>
      <c r="AD37" s="211">
        <v>0</v>
      </c>
      <c r="AE37" s="211">
        <v>0</v>
      </c>
      <c r="AF37" s="211">
        <v>0</v>
      </c>
      <c r="AG37" s="211">
        <f>E37</f>
        <v>0</v>
      </c>
      <c r="AH37" s="211">
        <f>F37</f>
        <v>0</v>
      </c>
      <c r="AI37" s="211">
        <v>0</v>
      </c>
      <c r="AJ37" s="211">
        <v>0</v>
      </c>
      <c r="AK37" s="211">
        <v>0</v>
      </c>
      <c r="AL37" s="211">
        <v>0</v>
      </c>
    </row>
    <row r="38" spans="1:38" ht="12.75">
      <c r="A38" s="92" t="str">
        <f>форма_1!A36</f>
        <v>2.3.5.</v>
      </c>
      <c r="B38" s="98" t="str">
        <f>форма_1!B36</f>
        <v>Новое строительство, всего, в том числе:</v>
      </c>
      <c r="C38" s="160" t="str">
        <f>форма_1!C36</f>
        <v>Г</v>
      </c>
      <c r="D38" s="115">
        <f>D39</f>
        <v>0</v>
      </c>
      <c r="E38" s="115">
        <f aca="true" t="shared" si="12" ref="E38:AL38">E39</f>
        <v>0</v>
      </c>
      <c r="F38" s="115">
        <f t="shared" si="12"/>
        <v>0</v>
      </c>
      <c r="G38" s="115">
        <f t="shared" si="12"/>
        <v>0</v>
      </c>
      <c r="H38" s="115">
        <f t="shared" si="12"/>
        <v>0</v>
      </c>
      <c r="I38" s="115">
        <f t="shared" si="12"/>
        <v>0</v>
      </c>
      <c r="J38" s="115">
        <f t="shared" si="12"/>
        <v>0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5">
        <f t="shared" si="12"/>
        <v>0</v>
      </c>
      <c r="O38" s="115">
        <f t="shared" si="12"/>
        <v>0</v>
      </c>
      <c r="P38" s="115">
        <f t="shared" si="12"/>
        <v>0</v>
      </c>
      <c r="Q38" s="115">
        <f t="shared" si="12"/>
        <v>0</v>
      </c>
      <c r="R38" s="115">
        <f t="shared" si="12"/>
        <v>0</v>
      </c>
      <c r="S38" s="115">
        <f t="shared" si="12"/>
        <v>0</v>
      </c>
      <c r="T38" s="115">
        <f t="shared" si="12"/>
        <v>0</v>
      </c>
      <c r="U38" s="115">
        <f t="shared" si="12"/>
        <v>0</v>
      </c>
      <c r="V38" s="115">
        <f t="shared" si="12"/>
        <v>0</v>
      </c>
      <c r="W38" s="115">
        <f t="shared" si="12"/>
        <v>0</v>
      </c>
      <c r="X38" s="115">
        <f t="shared" si="12"/>
        <v>0</v>
      </c>
      <c r="Y38" s="115">
        <f t="shared" si="12"/>
        <v>0</v>
      </c>
      <c r="Z38" s="115">
        <f t="shared" si="12"/>
        <v>0</v>
      </c>
      <c r="AA38" s="115">
        <f t="shared" si="12"/>
        <v>0</v>
      </c>
      <c r="AB38" s="115">
        <f t="shared" si="12"/>
        <v>0</v>
      </c>
      <c r="AC38" s="115">
        <f t="shared" si="12"/>
        <v>0</v>
      </c>
      <c r="AD38" s="115">
        <f t="shared" si="12"/>
        <v>0</v>
      </c>
      <c r="AE38" s="115">
        <f t="shared" si="12"/>
        <v>0</v>
      </c>
      <c r="AF38" s="115">
        <f t="shared" si="12"/>
        <v>0</v>
      </c>
      <c r="AG38" s="115">
        <f t="shared" si="12"/>
        <v>0</v>
      </c>
      <c r="AH38" s="115">
        <f t="shared" si="12"/>
        <v>0</v>
      </c>
      <c r="AI38" s="115">
        <f t="shared" si="12"/>
        <v>0</v>
      </c>
      <c r="AJ38" s="115">
        <f t="shared" si="12"/>
        <v>0</v>
      </c>
      <c r="AK38" s="115">
        <f t="shared" si="12"/>
        <v>0</v>
      </c>
      <c r="AL38" s="115">
        <f t="shared" si="12"/>
        <v>0</v>
      </c>
    </row>
    <row r="39" spans="1:38" ht="21">
      <c r="A39" s="92" t="str">
        <f>форма_1!A37</f>
        <v>2.3.5.1.</v>
      </c>
      <c r="B39" s="98" t="str">
        <f>форма_1!B37</f>
        <v>Новое строительство объектов по производству электрической энергии, всего, в том числе:</v>
      </c>
      <c r="C39" s="160" t="str">
        <f>форма_1!C37</f>
        <v>Г</v>
      </c>
      <c r="D39" s="115">
        <f>D40</f>
        <v>0</v>
      </c>
      <c r="E39" s="115">
        <f aca="true" t="shared" si="13" ref="E39:AL39">E40</f>
        <v>0</v>
      </c>
      <c r="F39" s="115">
        <f t="shared" si="13"/>
        <v>0</v>
      </c>
      <c r="G39" s="115">
        <f t="shared" si="13"/>
        <v>0</v>
      </c>
      <c r="H39" s="115">
        <f t="shared" si="13"/>
        <v>0</v>
      </c>
      <c r="I39" s="115">
        <f t="shared" si="13"/>
        <v>0</v>
      </c>
      <c r="J39" s="115">
        <f t="shared" si="13"/>
        <v>0</v>
      </c>
      <c r="K39" s="115">
        <f t="shared" si="13"/>
        <v>0</v>
      </c>
      <c r="L39" s="115">
        <f t="shared" si="13"/>
        <v>0</v>
      </c>
      <c r="M39" s="115">
        <f t="shared" si="13"/>
        <v>0</v>
      </c>
      <c r="N39" s="115">
        <f t="shared" si="13"/>
        <v>0</v>
      </c>
      <c r="O39" s="115">
        <f t="shared" si="13"/>
        <v>0</v>
      </c>
      <c r="P39" s="115">
        <f t="shared" si="13"/>
        <v>0</v>
      </c>
      <c r="Q39" s="115">
        <f t="shared" si="13"/>
        <v>0</v>
      </c>
      <c r="R39" s="115">
        <f t="shared" si="13"/>
        <v>0</v>
      </c>
      <c r="S39" s="115">
        <f t="shared" si="13"/>
        <v>0</v>
      </c>
      <c r="T39" s="115">
        <f t="shared" si="13"/>
        <v>0</v>
      </c>
      <c r="U39" s="115">
        <f t="shared" si="13"/>
        <v>0</v>
      </c>
      <c r="V39" s="115">
        <f t="shared" si="13"/>
        <v>0</v>
      </c>
      <c r="W39" s="115">
        <f t="shared" si="13"/>
        <v>0</v>
      </c>
      <c r="X39" s="115">
        <f t="shared" si="13"/>
        <v>0</v>
      </c>
      <c r="Y39" s="115">
        <f t="shared" si="13"/>
        <v>0</v>
      </c>
      <c r="Z39" s="115">
        <f t="shared" si="13"/>
        <v>0</v>
      </c>
      <c r="AA39" s="115">
        <f t="shared" si="13"/>
        <v>0</v>
      </c>
      <c r="AB39" s="115">
        <f t="shared" si="13"/>
        <v>0</v>
      </c>
      <c r="AC39" s="115">
        <f t="shared" si="13"/>
        <v>0</v>
      </c>
      <c r="AD39" s="115">
        <f t="shared" si="13"/>
        <v>0</v>
      </c>
      <c r="AE39" s="115">
        <f t="shared" si="13"/>
        <v>0</v>
      </c>
      <c r="AF39" s="115">
        <f t="shared" si="13"/>
        <v>0</v>
      </c>
      <c r="AG39" s="115">
        <f t="shared" si="13"/>
        <v>0</v>
      </c>
      <c r="AH39" s="115">
        <f t="shared" si="13"/>
        <v>0</v>
      </c>
      <c r="AI39" s="115">
        <f t="shared" si="13"/>
        <v>0</v>
      </c>
      <c r="AJ39" s="115">
        <f t="shared" si="13"/>
        <v>0</v>
      </c>
      <c r="AK39" s="115">
        <f t="shared" si="13"/>
        <v>0</v>
      </c>
      <c r="AL39" s="115">
        <f t="shared" si="13"/>
        <v>0</v>
      </c>
    </row>
    <row r="40" spans="1:38" s="162" customFormat="1" ht="31.5">
      <c r="A40" s="94" t="str">
        <f>форма_1!A38</f>
        <v>2.3.5.1.</v>
      </c>
      <c r="B40" s="101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40" s="251" t="str">
        <f>форма_1!C38</f>
        <v>K_6IR_SES</v>
      </c>
      <c r="D40" s="211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0</v>
      </c>
      <c r="S40" s="211">
        <v>0</v>
      </c>
      <c r="T40" s="211">
        <v>0</v>
      </c>
      <c r="U40" s="211">
        <v>0</v>
      </c>
      <c r="V40" s="211">
        <v>0</v>
      </c>
      <c r="W40" s="211">
        <v>0</v>
      </c>
      <c r="X40" s="211">
        <v>0</v>
      </c>
      <c r="Y40" s="211">
        <v>0</v>
      </c>
      <c r="Z40" s="211">
        <v>0</v>
      </c>
      <c r="AA40" s="211">
        <v>0</v>
      </c>
      <c r="AB40" s="211">
        <v>0</v>
      </c>
      <c r="AC40" s="211">
        <v>0</v>
      </c>
      <c r="AD40" s="211">
        <v>0</v>
      </c>
      <c r="AE40" s="211">
        <v>0</v>
      </c>
      <c r="AF40" s="211">
        <v>0</v>
      </c>
      <c r="AG40" s="211">
        <f>E40</f>
        <v>0</v>
      </c>
      <c r="AH40" s="211">
        <f>F40</f>
        <v>0</v>
      </c>
      <c r="AI40" s="211">
        <v>0</v>
      </c>
      <c r="AJ40" s="211">
        <v>0</v>
      </c>
      <c r="AK40" s="211">
        <v>0</v>
      </c>
      <c r="AL40" s="211">
        <v>0</v>
      </c>
    </row>
  </sheetData>
  <sheetProtection selectLockedCells="1" selectUnlockedCells="1"/>
  <mergeCells count="20">
    <mergeCell ref="L16:Q16"/>
    <mergeCell ref="S16:X16"/>
    <mergeCell ref="Z16:AE16"/>
    <mergeCell ref="AG16:AL16"/>
    <mergeCell ref="A14:A17"/>
    <mergeCell ref="B14:B17"/>
    <mergeCell ref="C14:C17"/>
    <mergeCell ref="D14:AL14"/>
    <mergeCell ref="D15:J15"/>
    <mergeCell ref="K15:Q15"/>
    <mergeCell ref="R15:X15"/>
    <mergeCell ref="Y15:AE15"/>
    <mergeCell ref="AF15:AL15"/>
    <mergeCell ref="E16:J16"/>
    <mergeCell ref="AH1:AL1"/>
    <mergeCell ref="A3:AL3"/>
    <mergeCell ref="P6:X6"/>
    <mergeCell ref="P7:V7"/>
    <mergeCell ref="Q11:AA11"/>
    <mergeCell ref="Q12:AA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39"/>
  <sheetViews>
    <sheetView zoomScale="120" zoomScaleNormal="120" zoomScalePageLayoutView="0" workbookViewId="0" topLeftCell="A1">
      <selection activeCell="I39" sqref="I39"/>
    </sheetView>
  </sheetViews>
  <sheetFormatPr defaultColWidth="9.00390625" defaultRowHeight="12.75"/>
  <cols>
    <col min="1" max="1" width="9.125" style="57" customWidth="1"/>
    <col min="2" max="2" width="24.375" style="57" customWidth="1"/>
    <col min="3" max="3" width="8.00390625" style="57" customWidth="1"/>
    <col min="4" max="16384" width="9.125" style="57" customWidth="1"/>
  </cols>
  <sheetData>
    <row r="1" spans="1:46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2"/>
      <c r="AP1" s="12"/>
      <c r="AQ1" s="12"/>
      <c r="AR1" s="12"/>
      <c r="AS1" s="12"/>
      <c r="AT1" s="104"/>
    </row>
    <row r="2" spans="1:46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</row>
    <row r="3" spans="1:46" ht="9" customHeight="1">
      <c r="A3" s="325" t="s">
        <v>149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5"/>
    </row>
    <row r="4" spans="1:46" ht="17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5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12" customHeight="1">
      <c r="A5" s="60"/>
      <c r="B5" s="60"/>
      <c r="C5" s="60"/>
      <c r="D5" s="60"/>
      <c r="E5" s="60"/>
      <c r="F5" s="60"/>
      <c r="G5" s="60"/>
      <c r="H5" s="60"/>
      <c r="I5" s="60"/>
      <c r="J5" s="5"/>
      <c r="K5" s="5"/>
      <c r="L5" s="5"/>
      <c r="M5" s="60"/>
      <c r="N5" s="60"/>
      <c r="O5" s="60"/>
      <c r="P5" s="60"/>
      <c r="Q5" s="60"/>
      <c r="R5" s="60"/>
      <c r="S5" s="60"/>
      <c r="T5" s="61" t="s">
        <v>2</v>
      </c>
      <c r="U5" s="344" t="str">
        <f>форма_1!M5</f>
        <v>Общество с ограниченной ответственностью "ДальЭнергоИнвест"</v>
      </c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117"/>
      <c r="AI5" s="117"/>
      <c r="AJ5" s="117"/>
      <c r="AK5" s="117"/>
      <c r="AL5" s="117"/>
      <c r="AM5" s="117"/>
      <c r="AN5" s="60"/>
      <c r="AO5" s="60"/>
      <c r="AP5" s="60"/>
      <c r="AQ5" s="60"/>
      <c r="AR5" s="60"/>
      <c r="AS5" s="60"/>
      <c r="AT5" s="60"/>
    </row>
    <row r="6" spans="1:46" ht="14.25" customHeight="1">
      <c r="A6" s="5"/>
      <c r="B6" s="5"/>
      <c r="C6" s="5"/>
      <c r="D6" s="5"/>
      <c r="E6" s="5"/>
      <c r="F6" s="5"/>
      <c r="G6" s="5"/>
      <c r="H6" s="5"/>
      <c r="I6" s="5"/>
      <c r="J6" s="60"/>
      <c r="K6" s="60"/>
      <c r="L6" s="60"/>
      <c r="M6" s="5"/>
      <c r="N6" s="5"/>
      <c r="O6" s="5"/>
      <c r="P6" s="5"/>
      <c r="Q6" s="5"/>
      <c r="R6" s="5"/>
      <c r="S6" s="5"/>
      <c r="T6" s="5"/>
      <c r="U6" s="329" t="s">
        <v>4</v>
      </c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6.5" customHeight="1">
      <c r="A7" s="5"/>
      <c r="B7" s="5"/>
      <c r="C7" s="5"/>
      <c r="D7" s="5"/>
      <c r="E7" s="5"/>
      <c r="F7" s="5"/>
      <c r="G7" s="5"/>
      <c r="H7" s="5"/>
      <c r="I7" s="5"/>
      <c r="J7" s="60"/>
      <c r="K7" s="60"/>
      <c r="L7" s="60"/>
      <c r="M7" s="18"/>
      <c r="N7" s="18"/>
      <c r="O7" s="18"/>
      <c r="P7" s="18"/>
      <c r="Q7" s="18"/>
      <c r="R7" s="18"/>
      <c r="S7" s="18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11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1" t="s">
        <v>5</v>
      </c>
      <c r="Y8" s="355" t="str">
        <f>форма_1!O8</f>
        <v>2020</v>
      </c>
      <c r="Z8" s="356"/>
      <c r="AA8" s="5" t="s">
        <v>6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14.2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5"/>
      <c r="L9" s="5"/>
      <c r="M9" s="5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</row>
    <row r="10" spans="1:46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1" t="s">
        <v>7</v>
      </c>
      <c r="U10" s="328" t="str">
        <f>форма_1!N10</f>
        <v>Приказом РЭК Сахалинской области №87 от 29 октября 2019 года</v>
      </c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5"/>
      <c r="AP10" s="5"/>
      <c r="AQ10" s="5"/>
      <c r="AR10" s="5"/>
      <c r="AS10" s="5"/>
      <c r="AT10" s="5"/>
    </row>
    <row r="11" spans="1:46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329" t="s">
        <v>8</v>
      </c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5"/>
      <c r="AP11" s="5"/>
      <c r="AQ11" s="5"/>
      <c r="AR11" s="5"/>
      <c r="AS11" s="5"/>
      <c r="AT11" s="5"/>
    </row>
    <row r="12" spans="1:46" ht="21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</row>
    <row r="13" spans="1:46" ht="12.75" customHeight="1">
      <c r="A13" s="354" t="s">
        <v>9</v>
      </c>
      <c r="B13" s="354" t="s">
        <v>61</v>
      </c>
      <c r="C13" s="354" t="s">
        <v>11</v>
      </c>
      <c r="D13" s="357" t="s">
        <v>566</v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62" t="s">
        <v>150</v>
      </c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1" t="s">
        <v>20</v>
      </c>
    </row>
    <row r="14" spans="1:46" ht="12.75" customHeight="1">
      <c r="A14" s="354"/>
      <c r="B14" s="354"/>
      <c r="C14" s="354"/>
      <c r="D14" s="359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1" t="s">
        <v>151</v>
      </c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2" t="s">
        <v>404</v>
      </c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4"/>
      <c r="AN14" s="361" t="s">
        <v>412</v>
      </c>
      <c r="AO14" s="361"/>
      <c r="AP14" s="361"/>
      <c r="AQ14" s="361"/>
      <c r="AR14" s="361"/>
      <c r="AS14" s="361"/>
      <c r="AT14" s="361"/>
    </row>
    <row r="15" spans="1:46" ht="12.75" customHeight="1">
      <c r="A15" s="354"/>
      <c r="B15" s="354"/>
      <c r="C15" s="354"/>
      <c r="D15" s="354" t="s">
        <v>23</v>
      </c>
      <c r="E15" s="354"/>
      <c r="F15" s="354"/>
      <c r="G15" s="354"/>
      <c r="H15" s="354"/>
      <c r="I15" s="354"/>
      <c r="J15" s="354" t="s">
        <v>444</v>
      </c>
      <c r="K15" s="354"/>
      <c r="L15" s="354"/>
      <c r="M15" s="354"/>
      <c r="N15" s="354"/>
      <c r="O15" s="366"/>
      <c r="P15" s="361" t="s">
        <v>23</v>
      </c>
      <c r="Q15" s="361"/>
      <c r="R15" s="361"/>
      <c r="S15" s="361"/>
      <c r="T15" s="361"/>
      <c r="U15" s="361"/>
      <c r="V15" s="361" t="s">
        <v>26</v>
      </c>
      <c r="W15" s="361"/>
      <c r="X15" s="361"/>
      <c r="Y15" s="361"/>
      <c r="Z15" s="361"/>
      <c r="AA15" s="361"/>
      <c r="AB15" s="361" t="s">
        <v>23</v>
      </c>
      <c r="AC15" s="361"/>
      <c r="AD15" s="361"/>
      <c r="AE15" s="361"/>
      <c r="AF15" s="361"/>
      <c r="AG15" s="361"/>
      <c r="AH15" s="362" t="s">
        <v>26</v>
      </c>
      <c r="AI15" s="363"/>
      <c r="AJ15" s="363"/>
      <c r="AK15" s="363"/>
      <c r="AL15" s="363"/>
      <c r="AM15" s="364"/>
      <c r="AN15" s="361" t="s">
        <v>23</v>
      </c>
      <c r="AO15" s="361"/>
      <c r="AP15" s="361"/>
      <c r="AQ15" s="361"/>
      <c r="AR15" s="361"/>
      <c r="AS15" s="361"/>
      <c r="AT15" s="361"/>
    </row>
    <row r="16" spans="1:46" ht="20.25" customHeight="1">
      <c r="A16" s="354"/>
      <c r="B16" s="354"/>
      <c r="C16" s="354"/>
      <c r="D16" s="9" t="s">
        <v>152</v>
      </c>
      <c r="E16" s="10" t="s">
        <v>71</v>
      </c>
      <c r="F16" s="10" t="s">
        <v>72</v>
      </c>
      <c r="G16" s="10" t="s">
        <v>73</v>
      </c>
      <c r="H16" s="10" t="s">
        <v>74</v>
      </c>
      <c r="I16" s="10" t="s">
        <v>75</v>
      </c>
      <c r="J16" s="9" t="s">
        <v>152</v>
      </c>
      <c r="K16" s="10" t="s">
        <v>71</v>
      </c>
      <c r="L16" s="10" t="s">
        <v>72</v>
      </c>
      <c r="M16" s="10" t="s">
        <v>73</v>
      </c>
      <c r="N16" s="10" t="s">
        <v>74</v>
      </c>
      <c r="O16" s="86" t="s">
        <v>75</v>
      </c>
      <c r="P16" s="87" t="s">
        <v>152</v>
      </c>
      <c r="Q16" s="88" t="s">
        <v>71</v>
      </c>
      <c r="R16" s="88" t="s">
        <v>72</v>
      </c>
      <c r="S16" s="88" t="s">
        <v>73</v>
      </c>
      <c r="T16" s="88" t="s">
        <v>74</v>
      </c>
      <c r="U16" s="88" t="s">
        <v>75</v>
      </c>
      <c r="V16" s="87" t="s">
        <v>152</v>
      </c>
      <c r="W16" s="88" t="s">
        <v>71</v>
      </c>
      <c r="X16" s="88" t="s">
        <v>72</v>
      </c>
      <c r="Y16" s="88" t="s">
        <v>73</v>
      </c>
      <c r="Z16" s="88" t="s">
        <v>74</v>
      </c>
      <c r="AA16" s="88" t="s">
        <v>75</v>
      </c>
      <c r="AB16" s="87" t="s">
        <v>152</v>
      </c>
      <c r="AC16" s="88" t="s">
        <v>71</v>
      </c>
      <c r="AD16" s="88" t="s">
        <v>72</v>
      </c>
      <c r="AE16" s="88" t="s">
        <v>73</v>
      </c>
      <c r="AF16" s="88" t="s">
        <v>74</v>
      </c>
      <c r="AG16" s="88" t="s">
        <v>75</v>
      </c>
      <c r="AH16" s="87" t="s">
        <v>152</v>
      </c>
      <c r="AI16" s="88" t="s">
        <v>71</v>
      </c>
      <c r="AJ16" s="88" t="s">
        <v>72</v>
      </c>
      <c r="AK16" s="88" t="s">
        <v>73</v>
      </c>
      <c r="AL16" s="88" t="s">
        <v>74</v>
      </c>
      <c r="AM16" s="88" t="s">
        <v>75</v>
      </c>
      <c r="AN16" s="87" t="s">
        <v>152</v>
      </c>
      <c r="AO16" s="88" t="s">
        <v>71</v>
      </c>
      <c r="AP16" s="88" t="s">
        <v>72</v>
      </c>
      <c r="AQ16" s="88" t="s">
        <v>73</v>
      </c>
      <c r="AR16" s="88" t="s">
        <v>74</v>
      </c>
      <c r="AS16" s="88" t="s">
        <v>75</v>
      </c>
      <c r="AT16" s="361"/>
    </row>
    <row r="17" spans="1:46" ht="12.75">
      <c r="A17" s="67">
        <v>1</v>
      </c>
      <c r="B17" s="67">
        <v>2</v>
      </c>
      <c r="C17" s="67">
        <v>3</v>
      </c>
      <c r="D17" s="68" t="s">
        <v>114</v>
      </c>
      <c r="E17" s="68" t="s">
        <v>115</v>
      </c>
      <c r="F17" s="68" t="s">
        <v>116</v>
      </c>
      <c r="G17" s="68" t="s">
        <v>117</v>
      </c>
      <c r="H17" s="68" t="s">
        <v>118</v>
      </c>
      <c r="I17" s="68" t="s">
        <v>119</v>
      </c>
      <c r="J17" s="68" t="s">
        <v>121</v>
      </c>
      <c r="K17" s="68" t="s">
        <v>122</v>
      </c>
      <c r="L17" s="68" t="s">
        <v>123</v>
      </c>
      <c r="M17" s="68" t="s">
        <v>124</v>
      </c>
      <c r="N17" s="68" t="s">
        <v>125</v>
      </c>
      <c r="O17" s="163" t="s">
        <v>126</v>
      </c>
      <c r="P17" s="164" t="s">
        <v>128</v>
      </c>
      <c r="Q17" s="164" t="s">
        <v>129</v>
      </c>
      <c r="R17" s="164" t="s">
        <v>130</v>
      </c>
      <c r="S17" s="164" t="s">
        <v>131</v>
      </c>
      <c r="T17" s="164" t="s">
        <v>132</v>
      </c>
      <c r="U17" s="164" t="s">
        <v>133</v>
      </c>
      <c r="V17" s="164" t="s">
        <v>135</v>
      </c>
      <c r="W17" s="164" t="s">
        <v>136</v>
      </c>
      <c r="X17" s="164" t="s">
        <v>137</v>
      </c>
      <c r="Y17" s="164" t="s">
        <v>138</v>
      </c>
      <c r="Z17" s="164" t="s">
        <v>139</v>
      </c>
      <c r="AA17" s="164" t="s">
        <v>140</v>
      </c>
      <c r="AB17" s="164" t="s">
        <v>426</v>
      </c>
      <c r="AC17" s="164" t="s">
        <v>427</v>
      </c>
      <c r="AD17" s="164" t="s">
        <v>428</v>
      </c>
      <c r="AE17" s="164" t="s">
        <v>429</v>
      </c>
      <c r="AF17" s="164" t="s">
        <v>430</v>
      </c>
      <c r="AG17" s="164" t="s">
        <v>431</v>
      </c>
      <c r="AH17" s="164" t="s">
        <v>432</v>
      </c>
      <c r="AI17" s="164" t="s">
        <v>433</v>
      </c>
      <c r="AJ17" s="164" t="s">
        <v>434</v>
      </c>
      <c r="AK17" s="164" t="s">
        <v>435</v>
      </c>
      <c r="AL17" s="164" t="s">
        <v>436</v>
      </c>
      <c r="AM17" s="164" t="s">
        <v>437</v>
      </c>
      <c r="AN17" s="164" t="s">
        <v>438</v>
      </c>
      <c r="AO17" s="164" t="s">
        <v>439</v>
      </c>
      <c r="AP17" s="164" t="s">
        <v>440</v>
      </c>
      <c r="AQ17" s="164" t="s">
        <v>441</v>
      </c>
      <c r="AR17" s="164" t="s">
        <v>442</v>
      </c>
      <c r="AS17" s="164" t="s">
        <v>443</v>
      </c>
      <c r="AT17" s="164" t="s">
        <v>535</v>
      </c>
    </row>
    <row r="18" spans="1:46" ht="31.5">
      <c r="A18" s="92">
        <f>форма_1!A17</f>
        <v>0</v>
      </c>
      <c r="B18" s="98" t="str">
        <f>форма_1!B17</f>
        <v>ВСЕГО по инвестиционной программе ООО "ДальЭнергоИнвест"</v>
      </c>
      <c r="C18" s="165" t="str">
        <f>форма_1!C17</f>
        <v>Г</v>
      </c>
      <c r="D18" s="166">
        <f>D22+D30</f>
        <v>0</v>
      </c>
      <c r="E18" s="166">
        <f aca="true" t="shared" si="0" ref="E18:AS18">E22+E30</f>
        <v>3.2</v>
      </c>
      <c r="F18" s="166">
        <f t="shared" si="0"/>
        <v>2.2</v>
      </c>
      <c r="G18" s="166">
        <f t="shared" si="0"/>
        <v>0</v>
      </c>
      <c r="H18" s="166">
        <f t="shared" si="0"/>
        <v>0</v>
      </c>
      <c r="I18" s="166">
        <f t="shared" si="0"/>
        <v>0</v>
      </c>
      <c r="J18" s="166">
        <f t="shared" si="0"/>
        <v>0</v>
      </c>
      <c r="K18" s="166">
        <f t="shared" si="0"/>
        <v>3.2</v>
      </c>
      <c r="L18" s="166">
        <f t="shared" si="0"/>
        <v>2.2</v>
      </c>
      <c r="M18" s="166">
        <f t="shared" si="0"/>
        <v>0</v>
      </c>
      <c r="N18" s="166">
        <f t="shared" si="0"/>
        <v>0</v>
      </c>
      <c r="O18" s="166">
        <f t="shared" si="0"/>
        <v>0</v>
      </c>
      <c r="P18" s="166">
        <f t="shared" si="0"/>
        <v>0</v>
      </c>
      <c r="Q18" s="166">
        <f t="shared" si="0"/>
        <v>7.2</v>
      </c>
      <c r="R18" s="166">
        <f t="shared" si="0"/>
        <v>0</v>
      </c>
      <c r="S18" s="166">
        <f t="shared" si="0"/>
        <v>0</v>
      </c>
      <c r="T18" s="166">
        <f t="shared" si="0"/>
        <v>1.26</v>
      </c>
      <c r="U18" s="166">
        <f t="shared" si="0"/>
        <v>0</v>
      </c>
      <c r="V18" s="166">
        <f t="shared" si="0"/>
        <v>0</v>
      </c>
      <c r="W18" s="166">
        <f t="shared" si="0"/>
        <v>0</v>
      </c>
      <c r="X18" s="166">
        <f t="shared" si="0"/>
        <v>0</v>
      </c>
      <c r="Y18" s="166">
        <f t="shared" si="0"/>
        <v>0</v>
      </c>
      <c r="Z18" s="166">
        <f t="shared" si="0"/>
        <v>1.26</v>
      </c>
      <c r="AA18" s="166">
        <f t="shared" si="0"/>
        <v>0</v>
      </c>
      <c r="AB18" s="166">
        <f t="shared" si="0"/>
        <v>0</v>
      </c>
      <c r="AC18" s="166">
        <f t="shared" si="0"/>
        <v>0</v>
      </c>
      <c r="AD18" s="166">
        <f t="shared" si="0"/>
        <v>0</v>
      </c>
      <c r="AE18" s="166">
        <f t="shared" si="0"/>
        <v>0</v>
      </c>
      <c r="AF18" s="166">
        <f t="shared" si="0"/>
        <v>0</v>
      </c>
      <c r="AG18" s="166">
        <f t="shared" si="0"/>
        <v>0</v>
      </c>
      <c r="AH18" s="166">
        <f t="shared" si="0"/>
        <v>0</v>
      </c>
      <c r="AI18" s="166">
        <f t="shared" si="0"/>
        <v>7.45</v>
      </c>
      <c r="AJ18" s="166">
        <f t="shared" si="0"/>
        <v>0</v>
      </c>
      <c r="AK18" s="166">
        <f t="shared" si="0"/>
        <v>0</v>
      </c>
      <c r="AL18" s="166">
        <f t="shared" si="0"/>
        <v>2.08</v>
      </c>
      <c r="AM18" s="166">
        <f t="shared" si="0"/>
        <v>0</v>
      </c>
      <c r="AN18" s="166">
        <f t="shared" si="0"/>
        <v>0</v>
      </c>
      <c r="AO18" s="166">
        <f t="shared" si="0"/>
        <v>0</v>
      </c>
      <c r="AP18" s="166">
        <f t="shared" si="0"/>
        <v>0</v>
      </c>
      <c r="AQ18" s="166">
        <f t="shared" si="0"/>
        <v>0</v>
      </c>
      <c r="AR18" s="166">
        <f t="shared" si="0"/>
        <v>0</v>
      </c>
      <c r="AS18" s="166">
        <f t="shared" si="0"/>
        <v>0</v>
      </c>
      <c r="AT18" s="114"/>
    </row>
    <row r="19" spans="1:46" ht="25.5" customHeight="1">
      <c r="A19" s="92" t="str">
        <f>форма_1!A18</f>
        <v>0.2.</v>
      </c>
      <c r="B19" s="98" t="str">
        <f>форма_1!B18</f>
        <v>Реконструкция, всего</v>
      </c>
      <c r="C19" s="165" t="str">
        <f>форма_1!C18</f>
        <v>Г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0</v>
      </c>
      <c r="X19" s="166">
        <v>0</v>
      </c>
      <c r="Y19" s="166">
        <v>0</v>
      </c>
      <c r="Z19" s="166">
        <v>0</v>
      </c>
      <c r="AA19" s="166">
        <v>0</v>
      </c>
      <c r="AB19" s="166">
        <v>0</v>
      </c>
      <c r="AC19" s="166">
        <v>0</v>
      </c>
      <c r="AD19" s="166">
        <v>0</v>
      </c>
      <c r="AE19" s="166">
        <v>0</v>
      </c>
      <c r="AF19" s="166">
        <v>0</v>
      </c>
      <c r="AG19" s="166">
        <v>0</v>
      </c>
      <c r="AH19" s="166">
        <v>0</v>
      </c>
      <c r="AI19" s="166">
        <v>0</v>
      </c>
      <c r="AJ19" s="166">
        <v>0</v>
      </c>
      <c r="AK19" s="166">
        <v>0</v>
      </c>
      <c r="AL19" s="166">
        <v>0</v>
      </c>
      <c r="AM19" s="166">
        <v>0</v>
      </c>
      <c r="AN19" s="166">
        <v>0</v>
      </c>
      <c r="AO19" s="166">
        <v>0</v>
      </c>
      <c r="AP19" s="166">
        <v>0</v>
      </c>
      <c r="AQ19" s="166">
        <v>0</v>
      </c>
      <c r="AR19" s="166">
        <v>0</v>
      </c>
      <c r="AS19" s="166">
        <v>0</v>
      </c>
      <c r="AT19" s="114"/>
    </row>
    <row r="20" spans="1:46" ht="21">
      <c r="A20" s="92" t="str">
        <f>форма_1!A19</f>
        <v>0.3.</v>
      </c>
      <c r="B20" s="98" t="str">
        <f>форма_1!B19</f>
        <v>Модернизация, техническое перевооружение, всего</v>
      </c>
      <c r="C20" s="165" t="str">
        <f>форма_1!C19</f>
        <v>Г</v>
      </c>
      <c r="D20" s="166">
        <f>D24+D32</f>
        <v>0</v>
      </c>
      <c r="E20" s="166">
        <f aca="true" t="shared" si="1" ref="E20:AS20">E24+E32</f>
        <v>3.2</v>
      </c>
      <c r="F20" s="166">
        <f t="shared" si="1"/>
        <v>2.2</v>
      </c>
      <c r="G20" s="166">
        <f t="shared" si="1"/>
        <v>0</v>
      </c>
      <c r="H20" s="166">
        <f t="shared" si="1"/>
        <v>0</v>
      </c>
      <c r="I20" s="166">
        <f t="shared" si="1"/>
        <v>0</v>
      </c>
      <c r="J20" s="166">
        <f t="shared" si="1"/>
        <v>0</v>
      </c>
      <c r="K20" s="166">
        <f t="shared" si="1"/>
        <v>3.2</v>
      </c>
      <c r="L20" s="166">
        <f t="shared" si="1"/>
        <v>2.2</v>
      </c>
      <c r="M20" s="166">
        <f t="shared" si="1"/>
        <v>0</v>
      </c>
      <c r="N20" s="166">
        <f t="shared" si="1"/>
        <v>0</v>
      </c>
      <c r="O20" s="166">
        <f t="shared" si="1"/>
        <v>0</v>
      </c>
      <c r="P20" s="166">
        <v>0</v>
      </c>
      <c r="Q20" s="166">
        <f t="shared" si="1"/>
        <v>0</v>
      </c>
      <c r="R20" s="166">
        <f t="shared" si="1"/>
        <v>0</v>
      </c>
      <c r="S20" s="166">
        <f t="shared" si="1"/>
        <v>0</v>
      </c>
      <c r="T20" s="166">
        <f t="shared" si="1"/>
        <v>1.26</v>
      </c>
      <c r="U20" s="166">
        <f t="shared" si="1"/>
        <v>0</v>
      </c>
      <c r="V20" s="166">
        <f t="shared" si="1"/>
        <v>0</v>
      </c>
      <c r="W20" s="166">
        <f t="shared" si="1"/>
        <v>0</v>
      </c>
      <c r="X20" s="166">
        <f t="shared" si="1"/>
        <v>0</v>
      </c>
      <c r="Y20" s="166">
        <f t="shared" si="1"/>
        <v>0</v>
      </c>
      <c r="Z20" s="166">
        <f t="shared" si="1"/>
        <v>1.26</v>
      </c>
      <c r="AA20" s="166">
        <f t="shared" si="1"/>
        <v>0</v>
      </c>
      <c r="AB20" s="166">
        <f t="shared" si="1"/>
        <v>0</v>
      </c>
      <c r="AC20" s="166">
        <f t="shared" si="1"/>
        <v>0</v>
      </c>
      <c r="AD20" s="166">
        <f t="shared" si="1"/>
        <v>0</v>
      </c>
      <c r="AE20" s="166">
        <f t="shared" si="1"/>
        <v>0</v>
      </c>
      <c r="AF20" s="166">
        <f t="shared" si="1"/>
        <v>0</v>
      </c>
      <c r="AG20" s="166">
        <f t="shared" si="1"/>
        <v>0</v>
      </c>
      <c r="AH20" s="166">
        <f t="shared" si="1"/>
        <v>0</v>
      </c>
      <c r="AI20" s="166">
        <f t="shared" si="1"/>
        <v>0</v>
      </c>
      <c r="AJ20" s="166">
        <f t="shared" si="1"/>
        <v>0</v>
      </c>
      <c r="AK20" s="166">
        <f t="shared" si="1"/>
        <v>0</v>
      </c>
      <c r="AL20" s="166">
        <f t="shared" si="1"/>
        <v>2.08</v>
      </c>
      <c r="AM20" s="166">
        <f t="shared" si="1"/>
        <v>0</v>
      </c>
      <c r="AN20" s="166">
        <f t="shared" si="1"/>
        <v>0</v>
      </c>
      <c r="AO20" s="166">
        <f t="shared" si="1"/>
        <v>0</v>
      </c>
      <c r="AP20" s="166">
        <f t="shared" si="1"/>
        <v>0</v>
      </c>
      <c r="AQ20" s="166">
        <f t="shared" si="1"/>
        <v>0</v>
      </c>
      <c r="AR20" s="166">
        <f t="shared" si="1"/>
        <v>0</v>
      </c>
      <c r="AS20" s="166">
        <f t="shared" si="1"/>
        <v>0</v>
      </c>
      <c r="AT20" s="114"/>
    </row>
    <row r="21" spans="1:46" ht="16.5" customHeight="1">
      <c r="A21" s="92" t="str">
        <f>форма_1!A20</f>
        <v>0.5</v>
      </c>
      <c r="B21" s="98" t="str">
        <f>форма_1!B20</f>
        <v>Новое строительство, всего</v>
      </c>
      <c r="C21" s="165" t="str">
        <f>форма_1!C20</f>
        <v>Г</v>
      </c>
      <c r="D21" s="166">
        <f>D27+D37</f>
        <v>0</v>
      </c>
      <c r="E21" s="166">
        <f aca="true" t="shared" si="2" ref="E21:AS21">E27+E37</f>
        <v>0</v>
      </c>
      <c r="F21" s="166">
        <f t="shared" si="2"/>
        <v>0</v>
      </c>
      <c r="G21" s="166">
        <f t="shared" si="2"/>
        <v>0</v>
      </c>
      <c r="H21" s="166">
        <f t="shared" si="2"/>
        <v>0</v>
      </c>
      <c r="I21" s="166">
        <f t="shared" si="2"/>
        <v>0</v>
      </c>
      <c r="J21" s="166">
        <f t="shared" si="2"/>
        <v>0</v>
      </c>
      <c r="K21" s="166">
        <f t="shared" si="2"/>
        <v>0</v>
      </c>
      <c r="L21" s="166">
        <f t="shared" si="2"/>
        <v>0</v>
      </c>
      <c r="M21" s="166">
        <f t="shared" si="2"/>
        <v>0</v>
      </c>
      <c r="N21" s="166">
        <f t="shared" si="2"/>
        <v>0</v>
      </c>
      <c r="O21" s="166">
        <f t="shared" si="2"/>
        <v>0</v>
      </c>
      <c r="P21" s="166">
        <v>0</v>
      </c>
      <c r="Q21" s="166">
        <f t="shared" si="2"/>
        <v>7.2</v>
      </c>
      <c r="R21" s="166">
        <f t="shared" si="2"/>
        <v>0</v>
      </c>
      <c r="S21" s="166">
        <f t="shared" si="2"/>
        <v>0</v>
      </c>
      <c r="T21" s="166">
        <f t="shared" si="2"/>
        <v>0</v>
      </c>
      <c r="U21" s="166">
        <f t="shared" si="2"/>
        <v>0</v>
      </c>
      <c r="V21" s="166">
        <f t="shared" si="2"/>
        <v>0</v>
      </c>
      <c r="W21" s="166">
        <f t="shared" si="2"/>
        <v>0</v>
      </c>
      <c r="X21" s="166">
        <f t="shared" si="2"/>
        <v>0</v>
      </c>
      <c r="Y21" s="166">
        <f t="shared" si="2"/>
        <v>0</v>
      </c>
      <c r="Z21" s="166">
        <f t="shared" si="2"/>
        <v>0</v>
      </c>
      <c r="AA21" s="166">
        <f t="shared" si="2"/>
        <v>0</v>
      </c>
      <c r="AB21" s="166">
        <f t="shared" si="2"/>
        <v>0</v>
      </c>
      <c r="AC21" s="166">
        <f t="shared" si="2"/>
        <v>0</v>
      </c>
      <c r="AD21" s="166">
        <f t="shared" si="2"/>
        <v>0</v>
      </c>
      <c r="AE21" s="166">
        <f t="shared" si="2"/>
        <v>0</v>
      </c>
      <c r="AF21" s="166">
        <f t="shared" si="2"/>
        <v>0</v>
      </c>
      <c r="AG21" s="166">
        <f t="shared" si="2"/>
        <v>0</v>
      </c>
      <c r="AH21" s="166">
        <f t="shared" si="2"/>
        <v>0</v>
      </c>
      <c r="AI21" s="166">
        <f t="shared" si="2"/>
        <v>7.45</v>
      </c>
      <c r="AJ21" s="166">
        <f t="shared" si="2"/>
        <v>0</v>
      </c>
      <c r="AK21" s="166">
        <f t="shared" si="2"/>
        <v>0</v>
      </c>
      <c r="AL21" s="166">
        <f t="shared" si="2"/>
        <v>0</v>
      </c>
      <c r="AM21" s="166">
        <f t="shared" si="2"/>
        <v>0</v>
      </c>
      <c r="AN21" s="166">
        <f t="shared" si="2"/>
        <v>0</v>
      </c>
      <c r="AO21" s="166">
        <f t="shared" si="2"/>
        <v>0</v>
      </c>
      <c r="AP21" s="166">
        <f t="shared" si="2"/>
        <v>0</v>
      </c>
      <c r="AQ21" s="166">
        <f t="shared" si="2"/>
        <v>0</v>
      </c>
      <c r="AR21" s="166">
        <f t="shared" si="2"/>
        <v>0</v>
      </c>
      <c r="AS21" s="166">
        <f t="shared" si="2"/>
        <v>0</v>
      </c>
      <c r="AT21" s="168"/>
    </row>
    <row r="22" spans="1:46" ht="21" customHeight="1">
      <c r="A22" s="92">
        <f>форма_1!A21</f>
        <v>1</v>
      </c>
      <c r="B22" s="98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22" s="165" t="str">
        <f>форма_1!C21</f>
        <v>Г</v>
      </c>
      <c r="D22" s="166">
        <f>D23+D24+D27</f>
        <v>0</v>
      </c>
      <c r="E22" s="166">
        <f aca="true" t="shared" si="3" ref="E22:AS22">E23+E24+E27</f>
        <v>0</v>
      </c>
      <c r="F22" s="166">
        <f t="shared" si="3"/>
        <v>0</v>
      </c>
      <c r="G22" s="166">
        <f t="shared" si="3"/>
        <v>0</v>
      </c>
      <c r="H22" s="166">
        <f t="shared" si="3"/>
        <v>0</v>
      </c>
      <c r="I22" s="166">
        <f t="shared" si="3"/>
        <v>0</v>
      </c>
      <c r="J22" s="166">
        <f t="shared" si="3"/>
        <v>0</v>
      </c>
      <c r="K22" s="166">
        <f t="shared" si="3"/>
        <v>0</v>
      </c>
      <c r="L22" s="166">
        <f t="shared" si="3"/>
        <v>0</v>
      </c>
      <c r="M22" s="166">
        <f t="shared" si="3"/>
        <v>0</v>
      </c>
      <c r="N22" s="166">
        <f t="shared" si="3"/>
        <v>0</v>
      </c>
      <c r="O22" s="166">
        <f t="shared" si="3"/>
        <v>0</v>
      </c>
      <c r="P22" s="166">
        <v>0</v>
      </c>
      <c r="Q22" s="166">
        <f t="shared" si="3"/>
        <v>7.2</v>
      </c>
      <c r="R22" s="166">
        <f t="shared" si="3"/>
        <v>0</v>
      </c>
      <c r="S22" s="166">
        <f t="shared" si="3"/>
        <v>0</v>
      </c>
      <c r="T22" s="166">
        <f t="shared" si="3"/>
        <v>1.26</v>
      </c>
      <c r="U22" s="166">
        <f t="shared" si="3"/>
        <v>0</v>
      </c>
      <c r="V22" s="166">
        <f t="shared" si="3"/>
        <v>0</v>
      </c>
      <c r="W22" s="166">
        <f t="shared" si="3"/>
        <v>0</v>
      </c>
      <c r="X22" s="166">
        <f t="shared" si="3"/>
        <v>0</v>
      </c>
      <c r="Y22" s="166">
        <f t="shared" si="3"/>
        <v>0</v>
      </c>
      <c r="Z22" s="166">
        <f t="shared" si="3"/>
        <v>1.26</v>
      </c>
      <c r="AA22" s="166">
        <f t="shared" si="3"/>
        <v>0</v>
      </c>
      <c r="AB22" s="166">
        <f t="shared" si="3"/>
        <v>0</v>
      </c>
      <c r="AC22" s="166">
        <f t="shared" si="3"/>
        <v>0</v>
      </c>
      <c r="AD22" s="166">
        <f t="shared" si="3"/>
        <v>0</v>
      </c>
      <c r="AE22" s="166">
        <f t="shared" si="3"/>
        <v>0</v>
      </c>
      <c r="AF22" s="166">
        <f t="shared" si="3"/>
        <v>0</v>
      </c>
      <c r="AG22" s="166">
        <f t="shared" si="3"/>
        <v>0</v>
      </c>
      <c r="AH22" s="166">
        <f>AH23+AH24+AH27</f>
        <v>0</v>
      </c>
      <c r="AI22" s="166">
        <f t="shared" si="3"/>
        <v>7.2</v>
      </c>
      <c r="AJ22" s="166">
        <f t="shared" si="3"/>
        <v>0</v>
      </c>
      <c r="AK22" s="166">
        <f t="shared" si="3"/>
        <v>0</v>
      </c>
      <c r="AL22" s="166">
        <f t="shared" si="3"/>
        <v>0</v>
      </c>
      <c r="AM22" s="166">
        <f t="shared" si="3"/>
        <v>0</v>
      </c>
      <c r="AN22" s="166">
        <f t="shared" si="3"/>
        <v>0</v>
      </c>
      <c r="AO22" s="166">
        <f t="shared" si="3"/>
        <v>0</v>
      </c>
      <c r="AP22" s="166">
        <f t="shared" si="3"/>
        <v>0</v>
      </c>
      <c r="AQ22" s="166">
        <f t="shared" si="3"/>
        <v>0</v>
      </c>
      <c r="AR22" s="166">
        <f t="shared" si="3"/>
        <v>0</v>
      </c>
      <c r="AS22" s="166">
        <f t="shared" si="3"/>
        <v>0</v>
      </c>
      <c r="AT22" s="168"/>
    </row>
    <row r="23" spans="1:46" ht="52.5">
      <c r="A23" s="92" t="str">
        <f>форма_1!A22</f>
        <v>1.2.</v>
      </c>
      <c r="B23" s="98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3" s="165" t="str">
        <f>форма_1!C22</f>
        <v>Г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6">
        <v>0</v>
      </c>
      <c r="W23" s="166">
        <v>0</v>
      </c>
      <c r="X23" s="166">
        <v>0</v>
      </c>
      <c r="Y23" s="166">
        <v>0</v>
      </c>
      <c r="Z23" s="166">
        <v>0</v>
      </c>
      <c r="AA23" s="166">
        <v>0</v>
      </c>
      <c r="AB23" s="166">
        <v>0</v>
      </c>
      <c r="AC23" s="166">
        <v>0</v>
      </c>
      <c r="AD23" s="166">
        <v>0</v>
      </c>
      <c r="AE23" s="166">
        <v>0</v>
      </c>
      <c r="AF23" s="166">
        <v>0</v>
      </c>
      <c r="AG23" s="166">
        <v>0</v>
      </c>
      <c r="AH23" s="166">
        <v>0</v>
      </c>
      <c r="AI23" s="166">
        <v>0</v>
      </c>
      <c r="AJ23" s="166">
        <v>0</v>
      </c>
      <c r="AK23" s="166">
        <v>0</v>
      </c>
      <c r="AL23" s="166">
        <v>0</v>
      </c>
      <c r="AM23" s="166">
        <v>0</v>
      </c>
      <c r="AN23" s="166">
        <v>0</v>
      </c>
      <c r="AO23" s="166">
        <v>0</v>
      </c>
      <c r="AP23" s="166">
        <v>0</v>
      </c>
      <c r="AQ23" s="166">
        <v>0</v>
      </c>
      <c r="AR23" s="166">
        <v>0</v>
      </c>
      <c r="AS23" s="166">
        <v>0</v>
      </c>
      <c r="AT23" s="167"/>
    </row>
    <row r="24" spans="1:46" s="162" customFormat="1" ht="31.5" customHeight="1">
      <c r="A24" s="92" t="str">
        <f>форма_1!A23</f>
        <v>1.3.</v>
      </c>
      <c r="B24" s="98" t="str">
        <f>форма_1!B23</f>
        <v>Модернизация, техническое перевооружение, всего</v>
      </c>
      <c r="C24" s="165" t="str">
        <f>форма_1!C23</f>
        <v>Г</v>
      </c>
      <c r="D24" s="166">
        <f>D25</f>
        <v>0</v>
      </c>
      <c r="E24" s="166">
        <f aca="true" t="shared" si="4" ref="E24:AS24">E25</f>
        <v>0</v>
      </c>
      <c r="F24" s="166">
        <f t="shared" si="4"/>
        <v>0</v>
      </c>
      <c r="G24" s="166">
        <f t="shared" si="4"/>
        <v>0</v>
      </c>
      <c r="H24" s="166">
        <f t="shared" si="4"/>
        <v>0</v>
      </c>
      <c r="I24" s="166">
        <f t="shared" si="4"/>
        <v>0</v>
      </c>
      <c r="J24" s="166">
        <f t="shared" si="4"/>
        <v>0</v>
      </c>
      <c r="K24" s="166">
        <f t="shared" si="4"/>
        <v>0</v>
      </c>
      <c r="L24" s="166">
        <f t="shared" si="4"/>
        <v>0</v>
      </c>
      <c r="M24" s="166">
        <f t="shared" si="4"/>
        <v>0</v>
      </c>
      <c r="N24" s="166">
        <f t="shared" si="4"/>
        <v>0</v>
      </c>
      <c r="O24" s="166">
        <f t="shared" si="4"/>
        <v>0</v>
      </c>
      <c r="P24" s="166" t="str">
        <f t="shared" si="4"/>
        <v>IV</v>
      </c>
      <c r="Q24" s="166">
        <f t="shared" si="4"/>
        <v>0</v>
      </c>
      <c r="R24" s="166">
        <f t="shared" si="4"/>
        <v>0</v>
      </c>
      <c r="S24" s="166">
        <f t="shared" si="4"/>
        <v>0</v>
      </c>
      <c r="T24" s="166">
        <f t="shared" si="4"/>
        <v>1.26</v>
      </c>
      <c r="U24" s="166">
        <f t="shared" si="4"/>
        <v>0</v>
      </c>
      <c r="V24" s="166">
        <f t="shared" si="4"/>
        <v>0</v>
      </c>
      <c r="W24" s="166">
        <f t="shared" si="4"/>
        <v>0</v>
      </c>
      <c r="X24" s="166">
        <f t="shared" si="4"/>
        <v>0</v>
      </c>
      <c r="Y24" s="166">
        <f t="shared" si="4"/>
        <v>0</v>
      </c>
      <c r="Z24" s="166">
        <f t="shared" si="4"/>
        <v>1.26</v>
      </c>
      <c r="AA24" s="166">
        <f t="shared" si="4"/>
        <v>0</v>
      </c>
      <c r="AB24" s="166">
        <f t="shared" si="4"/>
        <v>0</v>
      </c>
      <c r="AC24" s="166">
        <f t="shared" si="4"/>
        <v>0</v>
      </c>
      <c r="AD24" s="166">
        <f t="shared" si="4"/>
        <v>0</v>
      </c>
      <c r="AE24" s="166">
        <f t="shared" si="4"/>
        <v>0</v>
      </c>
      <c r="AF24" s="166">
        <f t="shared" si="4"/>
        <v>0</v>
      </c>
      <c r="AG24" s="166">
        <f t="shared" si="4"/>
        <v>0</v>
      </c>
      <c r="AH24" s="166">
        <f t="shared" si="4"/>
        <v>0</v>
      </c>
      <c r="AI24" s="166">
        <f t="shared" si="4"/>
        <v>0</v>
      </c>
      <c r="AJ24" s="166">
        <f t="shared" si="4"/>
        <v>0</v>
      </c>
      <c r="AK24" s="166">
        <f t="shared" si="4"/>
        <v>0</v>
      </c>
      <c r="AL24" s="166">
        <f t="shared" si="4"/>
        <v>0</v>
      </c>
      <c r="AM24" s="166">
        <f t="shared" si="4"/>
        <v>0</v>
      </c>
      <c r="AN24" s="166">
        <f t="shared" si="4"/>
        <v>0</v>
      </c>
      <c r="AO24" s="166">
        <f t="shared" si="4"/>
        <v>0</v>
      </c>
      <c r="AP24" s="166">
        <f t="shared" si="4"/>
        <v>0</v>
      </c>
      <c r="AQ24" s="166">
        <f t="shared" si="4"/>
        <v>0</v>
      </c>
      <c r="AR24" s="166">
        <f t="shared" si="4"/>
        <v>0</v>
      </c>
      <c r="AS24" s="166">
        <f t="shared" si="4"/>
        <v>0</v>
      </c>
      <c r="AT24" s="167"/>
    </row>
    <row r="25" spans="1:46" ht="42">
      <c r="A25" s="92" t="str">
        <f>форма_1!A24</f>
        <v>1.3.1.</v>
      </c>
      <c r="B25" s="98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5" s="165" t="str">
        <f>форма_1!C24</f>
        <v>Г</v>
      </c>
      <c r="D25" s="166">
        <f>D26</f>
        <v>0</v>
      </c>
      <c r="E25" s="166">
        <f aca="true" t="shared" si="5" ref="E25:AS25">E26</f>
        <v>0</v>
      </c>
      <c r="F25" s="166">
        <f t="shared" si="5"/>
        <v>0</v>
      </c>
      <c r="G25" s="166">
        <f t="shared" si="5"/>
        <v>0</v>
      </c>
      <c r="H25" s="166">
        <f t="shared" si="5"/>
        <v>0</v>
      </c>
      <c r="I25" s="166">
        <f t="shared" si="5"/>
        <v>0</v>
      </c>
      <c r="J25" s="166">
        <f t="shared" si="5"/>
        <v>0</v>
      </c>
      <c r="K25" s="166">
        <f t="shared" si="5"/>
        <v>0</v>
      </c>
      <c r="L25" s="166">
        <f t="shared" si="5"/>
        <v>0</v>
      </c>
      <c r="M25" s="166">
        <f t="shared" si="5"/>
        <v>0</v>
      </c>
      <c r="N25" s="166">
        <f t="shared" si="5"/>
        <v>0</v>
      </c>
      <c r="O25" s="166">
        <f t="shared" si="5"/>
        <v>0</v>
      </c>
      <c r="P25" s="166" t="str">
        <f t="shared" si="5"/>
        <v>IV</v>
      </c>
      <c r="Q25" s="166">
        <f t="shared" si="5"/>
        <v>0</v>
      </c>
      <c r="R25" s="166">
        <f t="shared" si="5"/>
        <v>0</v>
      </c>
      <c r="S25" s="166">
        <f t="shared" si="5"/>
        <v>0</v>
      </c>
      <c r="T25" s="166">
        <f t="shared" si="5"/>
        <v>1.26</v>
      </c>
      <c r="U25" s="166">
        <f t="shared" si="5"/>
        <v>0</v>
      </c>
      <c r="V25" s="166">
        <v>0</v>
      </c>
      <c r="W25" s="166">
        <f t="shared" si="5"/>
        <v>0</v>
      </c>
      <c r="X25" s="166">
        <f t="shared" si="5"/>
        <v>0</v>
      </c>
      <c r="Y25" s="166">
        <f t="shared" si="5"/>
        <v>0</v>
      </c>
      <c r="Z25" s="166">
        <f t="shared" si="5"/>
        <v>1.26</v>
      </c>
      <c r="AA25" s="166">
        <f t="shared" si="5"/>
        <v>0</v>
      </c>
      <c r="AB25" s="166">
        <f t="shared" si="5"/>
        <v>0</v>
      </c>
      <c r="AC25" s="166">
        <f t="shared" si="5"/>
        <v>0</v>
      </c>
      <c r="AD25" s="166">
        <f t="shared" si="5"/>
        <v>0</v>
      </c>
      <c r="AE25" s="166">
        <f t="shared" si="5"/>
        <v>0</v>
      </c>
      <c r="AF25" s="166">
        <f t="shared" si="5"/>
        <v>0</v>
      </c>
      <c r="AG25" s="166">
        <f t="shared" si="5"/>
        <v>0</v>
      </c>
      <c r="AH25" s="166">
        <f t="shared" si="5"/>
        <v>0</v>
      </c>
      <c r="AI25" s="166">
        <f t="shared" si="5"/>
        <v>0</v>
      </c>
      <c r="AJ25" s="166">
        <f t="shared" si="5"/>
        <v>0</v>
      </c>
      <c r="AK25" s="166">
        <f t="shared" si="5"/>
        <v>0</v>
      </c>
      <c r="AL25" s="166">
        <f t="shared" si="5"/>
        <v>0</v>
      </c>
      <c r="AM25" s="166">
        <f t="shared" si="5"/>
        <v>0</v>
      </c>
      <c r="AN25" s="166">
        <f t="shared" si="5"/>
        <v>0</v>
      </c>
      <c r="AO25" s="166">
        <f t="shared" si="5"/>
        <v>0</v>
      </c>
      <c r="AP25" s="166">
        <f t="shared" si="5"/>
        <v>0</v>
      </c>
      <c r="AQ25" s="166">
        <f t="shared" si="5"/>
        <v>0</v>
      </c>
      <c r="AR25" s="166">
        <f t="shared" si="5"/>
        <v>0</v>
      </c>
      <c r="AS25" s="166">
        <f t="shared" si="5"/>
        <v>0</v>
      </c>
      <c r="AT25" s="365"/>
    </row>
    <row r="26" spans="1:46" s="162" customFormat="1" ht="21">
      <c r="A26" s="94" t="str">
        <f>форма_1!A25</f>
        <v>1.3.1.1.</v>
      </c>
      <c r="B26" s="101" t="str">
        <f>форма_1!B25</f>
        <v>Увеличение мощности КТПН на ВДЭС с. Головнино, о.Кунашир</v>
      </c>
      <c r="C26" s="168" t="str">
        <f>форма_1!C25</f>
        <v>I_4KG_KTP_VDES</v>
      </c>
      <c r="D26" s="260">
        <v>0</v>
      </c>
      <c r="E26" s="260">
        <v>0</v>
      </c>
      <c r="F26" s="260">
        <v>0</v>
      </c>
      <c r="G26" s="260">
        <v>0</v>
      </c>
      <c r="H26" s="260">
        <v>0</v>
      </c>
      <c r="I26" s="260">
        <v>0</v>
      </c>
      <c r="J26" s="260">
        <v>0</v>
      </c>
      <c r="K26" s="260">
        <v>0</v>
      </c>
      <c r="L26" s="260">
        <v>0</v>
      </c>
      <c r="M26" s="260">
        <v>0</v>
      </c>
      <c r="N26" s="260">
        <v>0</v>
      </c>
      <c r="O26" s="260">
        <v>0</v>
      </c>
      <c r="P26" s="260" t="s">
        <v>593</v>
      </c>
      <c r="Q26" s="260">
        <v>0</v>
      </c>
      <c r="R26" s="260">
        <v>0</v>
      </c>
      <c r="S26" s="260">
        <v>0</v>
      </c>
      <c r="T26" s="260">
        <f>форма_3!Y27</f>
        <v>1.26</v>
      </c>
      <c r="U26" s="260">
        <v>0</v>
      </c>
      <c r="V26" s="260" t="str">
        <f>P26</f>
        <v>IV</v>
      </c>
      <c r="W26" s="260">
        <v>0</v>
      </c>
      <c r="X26" s="260">
        <v>0</v>
      </c>
      <c r="Y26" s="260">
        <v>0</v>
      </c>
      <c r="Z26" s="260">
        <f>T26</f>
        <v>1.26</v>
      </c>
      <c r="AA26" s="260">
        <v>0</v>
      </c>
      <c r="AB26" s="260">
        <v>0</v>
      </c>
      <c r="AC26" s="260">
        <v>0</v>
      </c>
      <c r="AD26" s="260">
        <v>0</v>
      </c>
      <c r="AE26" s="260">
        <v>0</v>
      </c>
      <c r="AF26" s="260">
        <v>0</v>
      </c>
      <c r="AG26" s="260">
        <v>0</v>
      </c>
      <c r="AH26" s="260">
        <v>0</v>
      </c>
      <c r="AI26" s="260">
        <v>0</v>
      </c>
      <c r="AJ26" s="260">
        <v>0</v>
      </c>
      <c r="AK26" s="260">
        <v>0</v>
      </c>
      <c r="AL26" s="260">
        <v>0</v>
      </c>
      <c r="AM26" s="260">
        <v>0</v>
      </c>
      <c r="AN26" s="260">
        <v>0</v>
      </c>
      <c r="AO26" s="260">
        <v>0</v>
      </c>
      <c r="AP26" s="260">
        <v>0</v>
      </c>
      <c r="AQ26" s="260">
        <v>0</v>
      </c>
      <c r="AR26" s="260">
        <v>0</v>
      </c>
      <c r="AS26" s="260">
        <v>0</v>
      </c>
      <c r="AT26" s="365"/>
    </row>
    <row r="27" spans="1:46" s="162" customFormat="1" ht="21">
      <c r="A27" s="92" t="str">
        <f>форма_1!A26</f>
        <v>1.5.</v>
      </c>
      <c r="B27" s="98" t="str">
        <f>форма_1!B26</f>
        <v>Новое строительство, всего, в том числе:</v>
      </c>
      <c r="C27" s="165" t="str">
        <f>форма_1!C26</f>
        <v>Г</v>
      </c>
      <c r="D27" s="166">
        <f>D28</f>
        <v>0</v>
      </c>
      <c r="E27" s="166">
        <f aca="true" t="shared" si="6" ref="E27:AS27">E28</f>
        <v>0</v>
      </c>
      <c r="F27" s="166">
        <f t="shared" si="6"/>
        <v>0</v>
      </c>
      <c r="G27" s="166">
        <f t="shared" si="6"/>
        <v>0</v>
      </c>
      <c r="H27" s="166">
        <f t="shared" si="6"/>
        <v>0</v>
      </c>
      <c r="I27" s="166">
        <f t="shared" si="6"/>
        <v>0</v>
      </c>
      <c r="J27" s="166">
        <f t="shared" si="6"/>
        <v>0</v>
      </c>
      <c r="K27" s="166">
        <f t="shared" si="6"/>
        <v>0</v>
      </c>
      <c r="L27" s="166">
        <f t="shared" si="6"/>
        <v>0</v>
      </c>
      <c r="M27" s="166">
        <f t="shared" si="6"/>
        <v>0</v>
      </c>
      <c r="N27" s="166">
        <f t="shared" si="6"/>
        <v>0</v>
      </c>
      <c r="O27" s="166">
        <f t="shared" si="6"/>
        <v>0</v>
      </c>
      <c r="P27" s="166" t="str">
        <f t="shared" si="6"/>
        <v>III</v>
      </c>
      <c r="Q27" s="166">
        <f t="shared" si="6"/>
        <v>7.2</v>
      </c>
      <c r="R27" s="166">
        <f t="shared" si="6"/>
        <v>0</v>
      </c>
      <c r="S27" s="166">
        <f t="shared" si="6"/>
        <v>0</v>
      </c>
      <c r="T27" s="166">
        <f t="shared" si="6"/>
        <v>0</v>
      </c>
      <c r="U27" s="166">
        <f t="shared" si="6"/>
        <v>0</v>
      </c>
      <c r="V27" s="166">
        <f t="shared" si="6"/>
        <v>0</v>
      </c>
      <c r="W27" s="166">
        <f t="shared" si="6"/>
        <v>0</v>
      </c>
      <c r="X27" s="166">
        <f t="shared" si="6"/>
        <v>0</v>
      </c>
      <c r="Y27" s="166">
        <f t="shared" si="6"/>
        <v>0</v>
      </c>
      <c r="Z27" s="166">
        <f t="shared" si="6"/>
        <v>0</v>
      </c>
      <c r="AA27" s="166">
        <f t="shared" si="6"/>
        <v>0</v>
      </c>
      <c r="AB27" s="166">
        <f t="shared" si="6"/>
        <v>0</v>
      </c>
      <c r="AC27" s="166">
        <f t="shared" si="6"/>
        <v>0</v>
      </c>
      <c r="AD27" s="166">
        <f t="shared" si="6"/>
        <v>0</v>
      </c>
      <c r="AE27" s="166">
        <f t="shared" si="6"/>
        <v>0</v>
      </c>
      <c r="AF27" s="166">
        <f t="shared" si="6"/>
        <v>0</v>
      </c>
      <c r="AG27" s="166">
        <f t="shared" si="6"/>
        <v>0</v>
      </c>
      <c r="AH27" s="166">
        <v>0</v>
      </c>
      <c r="AI27" s="166">
        <f t="shared" si="6"/>
        <v>7.2</v>
      </c>
      <c r="AJ27" s="166">
        <f t="shared" si="6"/>
        <v>0</v>
      </c>
      <c r="AK27" s="166">
        <f t="shared" si="6"/>
        <v>0</v>
      </c>
      <c r="AL27" s="166">
        <f t="shared" si="6"/>
        <v>0</v>
      </c>
      <c r="AM27" s="166">
        <f t="shared" si="6"/>
        <v>0</v>
      </c>
      <c r="AN27" s="166">
        <f t="shared" si="6"/>
        <v>0</v>
      </c>
      <c r="AO27" s="166">
        <f t="shared" si="6"/>
        <v>0</v>
      </c>
      <c r="AP27" s="166">
        <f t="shared" si="6"/>
        <v>0</v>
      </c>
      <c r="AQ27" s="166">
        <f t="shared" si="6"/>
        <v>0</v>
      </c>
      <c r="AR27" s="166">
        <f t="shared" si="6"/>
        <v>0</v>
      </c>
      <c r="AS27" s="166">
        <f t="shared" si="6"/>
        <v>0</v>
      </c>
      <c r="AT27" s="161"/>
    </row>
    <row r="28" spans="1:46" ht="31.5">
      <c r="A28" s="92" t="str">
        <f>форма_1!A27</f>
        <v>1.5.1.</v>
      </c>
      <c r="B28" s="98" t="str">
        <f>форма_1!B27</f>
        <v>Новое строительство объектов по производству электрической энергии, всего, в том числе:</v>
      </c>
      <c r="C28" s="165" t="str">
        <f>форма_1!C27</f>
        <v>Г</v>
      </c>
      <c r="D28" s="166">
        <f>D29</f>
        <v>0</v>
      </c>
      <c r="E28" s="166">
        <f aca="true" t="shared" si="7" ref="E28:AS28">E29</f>
        <v>0</v>
      </c>
      <c r="F28" s="166">
        <f t="shared" si="7"/>
        <v>0</v>
      </c>
      <c r="G28" s="166">
        <f t="shared" si="7"/>
        <v>0</v>
      </c>
      <c r="H28" s="166">
        <f t="shared" si="7"/>
        <v>0</v>
      </c>
      <c r="I28" s="166">
        <f t="shared" si="7"/>
        <v>0</v>
      </c>
      <c r="J28" s="166">
        <f t="shared" si="7"/>
        <v>0</v>
      </c>
      <c r="K28" s="166">
        <f t="shared" si="7"/>
        <v>0</v>
      </c>
      <c r="L28" s="166">
        <f t="shared" si="7"/>
        <v>0</v>
      </c>
      <c r="M28" s="166">
        <f t="shared" si="7"/>
        <v>0</v>
      </c>
      <c r="N28" s="166">
        <f t="shared" si="7"/>
        <v>0</v>
      </c>
      <c r="O28" s="166">
        <f t="shared" si="7"/>
        <v>0</v>
      </c>
      <c r="P28" s="166" t="str">
        <f t="shared" si="7"/>
        <v>III</v>
      </c>
      <c r="Q28" s="166">
        <f t="shared" si="7"/>
        <v>7.2</v>
      </c>
      <c r="R28" s="166">
        <f t="shared" si="7"/>
        <v>0</v>
      </c>
      <c r="S28" s="166">
        <f t="shared" si="7"/>
        <v>0</v>
      </c>
      <c r="T28" s="166">
        <f t="shared" si="7"/>
        <v>0</v>
      </c>
      <c r="U28" s="166">
        <f t="shared" si="7"/>
        <v>0</v>
      </c>
      <c r="V28" s="166">
        <f t="shared" si="7"/>
        <v>0</v>
      </c>
      <c r="W28" s="166">
        <f t="shared" si="7"/>
        <v>0</v>
      </c>
      <c r="X28" s="166">
        <f t="shared" si="7"/>
        <v>0</v>
      </c>
      <c r="Y28" s="166">
        <f t="shared" si="7"/>
        <v>0</v>
      </c>
      <c r="Z28" s="166">
        <f t="shared" si="7"/>
        <v>0</v>
      </c>
      <c r="AA28" s="166">
        <f t="shared" si="7"/>
        <v>0</v>
      </c>
      <c r="AB28" s="166">
        <f t="shared" si="7"/>
        <v>0</v>
      </c>
      <c r="AC28" s="166">
        <f t="shared" si="7"/>
        <v>0</v>
      </c>
      <c r="AD28" s="166">
        <f t="shared" si="7"/>
        <v>0</v>
      </c>
      <c r="AE28" s="166">
        <f t="shared" si="7"/>
        <v>0</v>
      </c>
      <c r="AF28" s="166">
        <f t="shared" si="7"/>
        <v>0</v>
      </c>
      <c r="AG28" s="166">
        <f t="shared" si="7"/>
        <v>0</v>
      </c>
      <c r="AH28" s="166">
        <v>0</v>
      </c>
      <c r="AI28" s="166">
        <f t="shared" si="7"/>
        <v>7.2</v>
      </c>
      <c r="AJ28" s="166">
        <f t="shared" si="7"/>
        <v>0</v>
      </c>
      <c r="AK28" s="166">
        <f t="shared" si="7"/>
        <v>0</v>
      </c>
      <c r="AL28" s="166">
        <f t="shared" si="7"/>
        <v>0</v>
      </c>
      <c r="AM28" s="166">
        <f t="shared" si="7"/>
        <v>0</v>
      </c>
      <c r="AN28" s="166">
        <f t="shared" si="7"/>
        <v>0</v>
      </c>
      <c r="AO28" s="166">
        <f t="shared" si="7"/>
        <v>0</v>
      </c>
      <c r="AP28" s="166">
        <f t="shared" si="7"/>
        <v>0</v>
      </c>
      <c r="AQ28" s="166">
        <f t="shared" si="7"/>
        <v>0</v>
      </c>
      <c r="AR28" s="166">
        <f t="shared" si="7"/>
        <v>0</v>
      </c>
      <c r="AS28" s="166">
        <f t="shared" si="7"/>
        <v>0</v>
      </c>
      <c r="AT28" s="150"/>
    </row>
    <row r="29" spans="1:46" s="162" customFormat="1" ht="31.5">
      <c r="A29" s="94" t="str">
        <f>форма_1!A28</f>
        <v>1.5.1.1.</v>
      </c>
      <c r="B29" s="101" t="str">
        <f>форма_1!B28</f>
        <v>Строительство дизельной электростанции в с. Крабозаводское, о. Шикотан</v>
      </c>
      <c r="C29" s="168" t="str">
        <f>форма_1!C28</f>
        <v>  I_1SHK_DGS</v>
      </c>
      <c r="D29" s="260">
        <v>0</v>
      </c>
      <c r="E29" s="260">
        <v>0</v>
      </c>
      <c r="F29" s="260">
        <v>0</v>
      </c>
      <c r="G29" s="260">
        <v>0</v>
      </c>
      <c r="H29" s="260">
        <v>0</v>
      </c>
      <c r="I29" s="260">
        <v>0</v>
      </c>
      <c r="J29" s="260">
        <v>0</v>
      </c>
      <c r="K29" s="260">
        <v>0</v>
      </c>
      <c r="L29" s="260">
        <v>0</v>
      </c>
      <c r="M29" s="260">
        <v>0</v>
      </c>
      <c r="N29" s="260">
        <v>0</v>
      </c>
      <c r="O29" s="260">
        <v>0</v>
      </c>
      <c r="P29" s="260" t="s">
        <v>600</v>
      </c>
      <c r="Q29" s="260">
        <v>7.2</v>
      </c>
      <c r="R29" s="260">
        <v>0</v>
      </c>
      <c r="S29" s="260">
        <v>0</v>
      </c>
      <c r="T29" s="260">
        <f>форма_3!Y30</f>
        <v>0</v>
      </c>
      <c r="U29" s="260">
        <v>0</v>
      </c>
      <c r="V29" s="260">
        <v>0</v>
      </c>
      <c r="W29" s="260">
        <v>0</v>
      </c>
      <c r="X29" s="260">
        <v>0</v>
      </c>
      <c r="Y29" s="260">
        <v>0</v>
      </c>
      <c r="Z29" s="260">
        <f>T29</f>
        <v>0</v>
      </c>
      <c r="AA29" s="260">
        <v>0</v>
      </c>
      <c r="AB29" s="260">
        <v>0</v>
      </c>
      <c r="AC29" s="260">
        <v>0</v>
      </c>
      <c r="AD29" s="260">
        <v>0</v>
      </c>
      <c r="AE29" s="260">
        <v>0</v>
      </c>
      <c r="AF29" s="260">
        <v>0</v>
      </c>
      <c r="AG29" s="260">
        <v>0</v>
      </c>
      <c r="AH29" s="260" t="s">
        <v>600</v>
      </c>
      <c r="AI29" s="260">
        <v>7.2</v>
      </c>
      <c r="AJ29" s="260">
        <v>0</v>
      </c>
      <c r="AK29" s="260">
        <v>0</v>
      </c>
      <c r="AL29" s="260">
        <v>0</v>
      </c>
      <c r="AM29" s="260">
        <v>0</v>
      </c>
      <c r="AN29" s="260">
        <v>0</v>
      </c>
      <c r="AO29" s="260">
        <v>0</v>
      </c>
      <c r="AP29" s="260">
        <v>0</v>
      </c>
      <c r="AQ29" s="260">
        <v>0</v>
      </c>
      <c r="AR29" s="260">
        <v>0</v>
      </c>
      <c r="AS29" s="260">
        <v>0</v>
      </c>
      <c r="AT29" s="161"/>
    </row>
    <row r="30" spans="1:46" ht="31.5">
      <c r="A30" s="92" t="str">
        <f>форма_1!A29</f>
        <v>2</v>
      </c>
      <c r="B30" s="98" t="str">
        <f>форма_1!B29</f>
        <v>Всего по МО "Курильский городской округ"Сахалинская область, о. Итуруп, с. Китовое, с. Рейдово</v>
      </c>
      <c r="C30" s="165" t="str">
        <f>форма_1!C29</f>
        <v>Г</v>
      </c>
      <c r="D30" s="166">
        <f>D31+D32+D37</f>
        <v>0</v>
      </c>
      <c r="E30" s="166">
        <f aca="true" t="shared" si="8" ref="E30:AS30">E31+E32+E37</f>
        <v>3.2</v>
      </c>
      <c r="F30" s="166">
        <f t="shared" si="8"/>
        <v>2.2</v>
      </c>
      <c r="G30" s="166">
        <f t="shared" si="8"/>
        <v>0</v>
      </c>
      <c r="H30" s="166">
        <f t="shared" si="8"/>
        <v>0</v>
      </c>
      <c r="I30" s="166">
        <f t="shared" si="8"/>
        <v>0</v>
      </c>
      <c r="J30" s="166">
        <f t="shared" si="8"/>
        <v>0</v>
      </c>
      <c r="K30" s="166">
        <f t="shared" si="8"/>
        <v>3.2</v>
      </c>
      <c r="L30" s="166">
        <f t="shared" si="8"/>
        <v>2.2</v>
      </c>
      <c r="M30" s="166">
        <f t="shared" si="8"/>
        <v>0</v>
      </c>
      <c r="N30" s="166">
        <f t="shared" si="8"/>
        <v>0</v>
      </c>
      <c r="O30" s="166">
        <f t="shared" si="8"/>
        <v>0</v>
      </c>
      <c r="P30" s="166">
        <f t="shared" si="8"/>
        <v>0</v>
      </c>
      <c r="Q30" s="166">
        <f t="shared" si="8"/>
        <v>0</v>
      </c>
      <c r="R30" s="166">
        <f t="shared" si="8"/>
        <v>0</v>
      </c>
      <c r="S30" s="166">
        <f t="shared" si="8"/>
        <v>0</v>
      </c>
      <c r="T30" s="166">
        <f t="shared" si="8"/>
        <v>0</v>
      </c>
      <c r="U30" s="166">
        <f t="shared" si="8"/>
        <v>0</v>
      </c>
      <c r="V30" s="166">
        <f t="shared" si="8"/>
        <v>0</v>
      </c>
      <c r="W30" s="166">
        <f t="shared" si="8"/>
        <v>0</v>
      </c>
      <c r="X30" s="166">
        <f t="shared" si="8"/>
        <v>0</v>
      </c>
      <c r="Y30" s="166">
        <f t="shared" si="8"/>
        <v>0</v>
      </c>
      <c r="Z30" s="166">
        <f t="shared" si="8"/>
        <v>0</v>
      </c>
      <c r="AA30" s="166">
        <f t="shared" si="8"/>
        <v>0</v>
      </c>
      <c r="AB30" s="166">
        <f t="shared" si="8"/>
        <v>0</v>
      </c>
      <c r="AC30" s="166">
        <f t="shared" si="8"/>
        <v>0</v>
      </c>
      <c r="AD30" s="166">
        <f t="shared" si="8"/>
        <v>0</v>
      </c>
      <c r="AE30" s="166">
        <f t="shared" si="8"/>
        <v>0</v>
      </c>
      <c r="AF30" s="166">
        <f t="shared" si="8"/>
        <v>0</v>
      </c>
      <c r="AG30" s="166">
        <f t="shared" si="8"/>
        <v>0</v>
      </c>
      <c r="AH30" s="166">
        <f>AH31+AH32+AH37</f>
        <v>0</v>
      </c>
      <c r="AI30" s="166">
        <f t="shared" si="8"/>
        <v>0.25</v>
      </c>
      <c r="AJ30" s="166">
        <f t="shared" si="8"/>
        <v>0</v>
      </c>
      <c r="AK30" s="166">
        <f t="shared" si="8"/>
        <v>0</v>
      </c>
      <c r="AL30" s="166">
        <f t="shared" si="8"/>
        <v>2.08</v>
      </c>
      <c r="AM30" s="166">
        <f t="shared" si="8"/>
        <v>0</v>
      </c>
      <c r="AN30" s="166">
        <f t="shared" si="8"/>
        <v>0</v>
      </c>
      <c r="AO30" s="166">
        <f t="shared" si="8"/>
        <v>0</v>
      </c>
      <c r="AP30" s="166">
        <f t="shared" si="8"/>
        <v>0</v>
      </c>
      <c r="AQ30" s="166">
        <f t="shared" si="8"/>
        <v>0</v>
      </c>
      <c r="AR30" s="166">
        <f t="shared" si="8"/>
        <v>0</v>
      </c>
      <c r="AS30" s="166">
        <f t="shared" si="8"/>
        <v>0</v>
      </c>
      <c r="AT30" s="150"/>
    </row>
    <row r="31" spans="1:46" s="162" customFormat="1" ht="52.5">
      <c r="A31" s="92" t="str">
        <f>форма_1!A30</f>
        <v>2.2. </v>
      </c>
      <c r="B31" s="98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31" s="165" t="str">
        <f>форма_1!C30</f>
        <v>Г</v>
      </c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0</v>
      </c>
      <c r="W31" s="166">
        <v>0</v>
      </c>
      <c r="X31" s="166">
        <v>0</v>
      </c>
      <c r="Y31" s="166">
        <v>0</v>
      </c>
      <c r="Z31" s="166">
        <v>0</v>
      </c>
      <c r="AA31" s="166">
        <v>0</v>
      </c>
      <c r="AB31" s="166">
        <v>0</v>
      </c>
      <c r="AC31" s="166">
        <v>0</v>
      </c>
      <c r="AD31" s="166">
        <v>0</v>
      </c>
      <c r="AE31" s="166">
        <v>0</v>
      </c>
      <c r="AF31" s="166">
        <v>0</v>
      </c>
      <c r="AG31" s="166">
        <v>0</v>
      </c>
      <c r="AH31" s="166">
        <v>0</v>
      </c>
      <c r="AI31" s="166">
        <v>0</v>
      </c>
      <c r="AJ31" s="166">
        <v>0</v>
      </c>
      <c r="AK31" s="166">
        <v>0</v>
      </c>
      <c r="AL31" s="166">
        <v>0</v>
      </c>
      <c r="AM31" s="166">
        <v>0</v>
      </c>
      <c r="AN31" s="166">
        <v>0</v>
      </c>
      <c r="AO31" s="166">
        <v>0</v>
      </c>
      <c r="AP31" s="166">
        <v>0</v>
      </c>
      <c r="AQ31" s="166">
        <v>0</v>
      </c>
      <c r="AR31" s="166">
        <v>0</v>
      </c>
      <c r="AS31" s="166">
        <v>0</v>
      </c>
      <c r="AT31" s="161"/>
    </row>
    <row r="32" spans="1:46" s="162" customFormat="1" ht="21">
      <c r="A32" s="92" t="str">
        <f>форма_1!A31</f>
        <v>2.3.</v>
      </c>
      <c r="B32" s="98" t="str">
        <f>форма_1!B31</f>
        <v>Модернизация, техническое перевооружение, всего, в том числе:</v>
      </c>
      <c r="C32" s="165" t="str">
        <f>форма_1!C31</f>
        <v>Г</v>
      </c>
      <c r="D32" s="166">
        <v>0</v>
      </c>
      <c r="E32" s="166">
        <f aca="true" t="shared" si="9" ref="E32:AS32">E33+E35</f>
        <v>3.2</v>
      </c>
      <c r="F32" s="166">
        <f t="shared" si="9"/>
        <v>2.2</v>
      </c>
      <c r="G32" s="166">
        <f t="shared" si="9"/>
        <v>0</v>
      </c>
      <c r="H32" s="166">
        <f t="shared" si="9"/>
        <v>0</v>
      </c>
      <c r="I32" s="166">
        <f t="shared" si="9"/>
        <v>0</v>
      </c>
      <c r="J32" s="166">
        <v>0</v>
      </c>
      <c r="K32" s="166">
        <f t="shared" si="9"/>
        <v>3.2</v>
      </c>
      <c r="L32" s="166">
        <f t="shared" si="9"/>
        <v>2.2</v>
      </c>
      <c r="M32" s="166">
        <f t="shared" si="9"/>
        <v>0</v>
      </c>
      <c r="N32" s="166">
        <f t="shared" si="9"/>
        <v>0</v>
      </c>
      <c r="O32" s="166">
        <f t="shared" si="9"/>
        <v>0</v>
      </c>
      <c r="P32" s="166">
        <f t="shared" si="9"/>
        <v>0</v>
      </c>
      <c r="Q32" s="166">
        <f t="shared" si="9"/>
        <v>0</v>
      </c>
      <c r="R32" s="166">
        <f t="shared" si="9"/>
        <v>0</v>
      </c>
      <c r="S32" s="166">
        <f t="shared" si="9"/>
        <v>0</v>
      </c>
      <c r="T32" s="166">
        <f t="shared" si="9"/>
        <v>0</v>
      </c>
      <c r="U32" s="166">
        <f t="shared" si="9"/>
        <v>0</v>
      </c>
      <c r="V32" s="166">
        <f t="shared" si="9"/>
        <v>0</v>
      </c>
      <c r="W32" s="166">
        <f t="shared" si="9"/>
        <v>0</v>
      </c>
      <c r="X32" s="166">
        <f t="shared" si="9"/>
        <v>0</v>
      </c>
      <c r="Y32" s="166">
        <f t="shared" si="9"/>
        <v>0</v>
      </c>
      <c r="Z32" s="166">
        <f t="shared" si="9"/>
        <v>0</v>
      </c>
      <c r="AA32" s="166">
        <f t="shared" si="9"/>
        <v>0</v>
      </c>
      <c r="AB32" s="166">
        <f t="shared" si="9"/>
        <v>0</v>
      </c>
      <c r="AC32" s="166">
        <f t="shared" si="9"/>
        <v>0</v>
      </c>
      <c r="AD32" s="166">
        <f t="shared" si="9"/>
        <v>0</v>
      </c>
      <c r="AE32" s="166">
        <f t="shared" si="9"/>
        <v>0</v>
      </c>
      <c r="AF32" s="166">
        <f t="shared" si="9"/>
        <v>0</v>
      </c>
      <c r="AG32" s="166">
        <f t="shared" si="9"/>
        <v>0</v>
      </c>
      <c r="AH32" s="166">
        <v>0</v>
      </c>
      <c r="AI32" s="166">
        <f t="shared" si="9"/>
        <v>0</v>
      </c>
      <c r="AJ32" s="166">
        <f t="shared" si="9"/>
        <v>0</v>
      </c>
      <c r="AK32" s="166">
        <f t="shared" si="9"/>
        <v>0</v>
      </c>
      <c r="AL32" s="166">
        <f t="shared" si="9"/>
        <v>2.08</v>
      </c>
      <c r="AM32" s="166">
        <f t="shared" si="9"/>
        <v>0</v>
      </c>
      <c r="AN32" s="166">
        <f t="shared" si="9"/>
        <v>0</v>
      </c>
      <c r="AO32" s="166">
        <f t="shared" si="9"/>
        <v>0</v>
      </c>
      <c r="AP32" s="166">
        <f t="shared" si="9"/>
        <v>0</v>
      </c>
      <c r="AQ32" s="166">
        <f t="shared" si="9"/>
        <v>0</v>
      </c>
      <c r="AR32" s="166">
        <f t="shared" si="9"/>
        <v>0</v>
      </c>
      <c r="AS32" s="166">
        <f t="shared" si="9"/>
        <v>0</v>
      </c>
      <c r="AT32" s="161"/>
    </row>
    <row r="33" spans="1:46" s="162" customFormat="1" ht="42">
      <c r="A33" s="92" t="str">
        <f>форма_1!A32</f>
        <v>2.3.1</v>
      </c>
      <c r="B33" s="98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33" s="165" t="str">
        <f>форма_1!C32</f>
        <v>Г</v>
      </c>
      <c r="D33" s="166" t="str">
        <f>D34</f>
        <v>IV</v>
      </c>
      <c r="E33" s="166">
        <f aca="true" t="shared" si="10" ref="E33:AS33">E34</f>
        <v>3.2</v>
      </c>
      <c r="F33" s="166">
        <f t="shared" si="10"/>
        <v>2.2</v>
      </c>
      <c r="G33" s="166">
        <f t="shared" si="10"/>
        <v>0</v>
      </c>
      <c r="H33" s="166">
        <f t="shared" si="10"/>
        <v>0</v>
      </c>
      <c r="I33" s="166">
        <f t="shared" si="10"/>
        <v>0</v>
      </c>
      <c r="J33" s="166" t="str">
        <f t="shared" si="10"/>
        <v>IV</v>
      </c>
      <c r="K33" s="166">
        <f t="shared" si="10"/>
        <v>3.2</v>
      </c>
      <c r="L33" s="166">
        <f t="shared" si="10"/>
        <v>2.2</v>
      </c>
      <c r="M33" s="166">
        <f t="shared" si="10"/>
        <v>0</v>
      </c>
      <c r="N33" s="166">
        <f t="shared" si="10"/>
        <v>0</v>
      </c>
      <c r="O33" s="166">
        <f t="shared" si="10"/>
        <v>0</v>
      </c>
      <c r="P33" s="166">
        <f t="shared" si="10"/>
        <v>0</v>
      </c>
      <c r="Q33" s="166">
        <f t="shared" si="10"/>
        <v>0</v>
      </c>
      <c r="R33" s="166">
        <f t="shared" si="10"/>
        <v>0</v>
      </c>
      <c r="S33" s="166">
        <f t="shared" si="10"/>
        <v>0</v>
      </c>
      <c r="T33" s="166">
        <f t="shared" si="10"/>
        <v>0</v>
      </c>
      <c r="U33" s="166">
        <f t="shared" si="10"/>
        <v>0</v>
      </c>
      <c r="V33" s="166">
        <f t="shared" si="10"/>
        <v>0</v>
      </c>
      <c r="W33" s="166">
        <f t="shared" si="10"/>
        <v>0</v>
      </c>
      <c r="X33" s="166">
        <f t="shared" si="10"/>
        <v>0</v>
      </c>
      <c r="Y33" s="166">
        <f t="shared" si="10"/>
        <v>0</v>
      </c>
      <c r="Z33" s="166">
        <f t="shared" si="10"/>
        <v>0</v>
      </c>
      <c r="AA33" s="166">
        <f t="shared" si="10"/>
        <v>0</v>
      </c>
      <c r="AB33" s="166">
        <f t="shared" si="10"/>
        <v>0</v>
      </c>
      <c r="AC33" s="166">
        <f t="shared" si="10"/>
        <v>0</v>
      </c>
      <c r="AD33" s="166">
        <f t="shared" si="10"/>
        <v>0</v>
      </c>
      <c r="AE33" s="166">
        <f t="shared" si="10"/>
        <v>0</v>
      </c>
      <c r="AF33" s="166">
        <f t="shared" si="10"/>
        <v>0</v>
      </c>
      <c r="AG33" s="166">
        <f t="shared" si="10"/>
        <v>0</v>
      </c>
      <c r="AH33" s="166">
        <f t="shared" si="10"/>
        <v>0</v>
      </c>
      <c r="AI33" s="166">
        <f t="shared" si="10"/>
        <v>0</v>
      </c>
      <c r="AJ33" s="166">
        <f t="shared" si="10"/>
        <v>0</v>
      </c>
      <c r="AK33" s="166">
        <f t="shared" si="10"/>
        <v>0</v>
      </c>
      <c r="AL33" s="166">
        <f t="shared" si="10"/>
        <v>0</v>
      </c>
      <c r="AM33" s="166">
        <f t="shared" si="10"/>
        <v>0</v>
      </c>
      <c r="AN33" s="166">
        <f t="shared" si="10"/>
        <v>0</v>
      </c>
      <c r="AO33" s="166">
        <f t="shared" si="10"/>
        <v>0</v>
      </c>
      <c r="AP33" s="166">
        <f t="shared" si="10"/>
        <v>0</v>
      </c>
      <c r="AQ33" s="166">
        <f t="shared" si="10"/>
        <v>0</v>
      </c>
      <c r="AR33" s="166">
        <f t="shared" si="10"/>
        <v>0</v>
      </c>
      <c r="AS33" s="166">
        <f t="shared" si="10"/>
        <v>0</v>
      </c>
      <c r="AT33" s="161"/>
    </row>
    <row r="34" spans="1:46" s="162" customFormat="1" ht="42">
      <c r="A34" s="94" t="str">
        <f>форма_1!A33</f>
        <v> 2.3.1.1</v>
      </c>
      <c r="B34" s="101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4" s="168" t="str">
        <f>форма_1!C33</f>
        <v>I_1ITK_DGU</v>
      </c>
      <c r="D34" s="260" t="s">
        <v>593</v>
      </c>
      <c r="E34" s="260">
        <v>3.2</v>
      </c>
      <c r="F34" s="260">
        <v>2.2</v>
      </c>
      <c r="G34" s="260">
        <v>0</v>
      </c>
      <c r="H34" s="260">
        <f>H35+H41</f>
        <v>0</v>
      </c>
      <c r="I34" s="260">
        <v>0</v>
      </c>
      <c r="J34" s="260" t="str">
        <f>D34</f>
        <v>IV</v>
      </c>
      <c r="K34" s="260">
        <f>E34</f>
        <v>3.2</v>
      </c>
      <c r="L34" s="260">
        <f>F34</f>
        <v>2.2</v>
      </c>
      <c r="M34" s="260">
        <v>0</v>
      </c>
      <c r="N34" s="260">
        <f>N35+N41</f>
        <v>0</v>
      </c>
      <c r="O34" s="260">
        <v>0</v>
      </c>
      <c r="P34" s="260">
        <v>0</v>
      </c>
      <c r="Q34" s="260">
        <v>0</v>
      </c>
      <c r="R34" s="260">
        <f>R35+R41</f>
        <v>0</v>
      </c>
      <c r="S34" s="260">
        <f>S35+S41</f>
        <v>0</v>
      </c>
      <c r="T34" s="260">
        <f>форма_3!Y35</f>
        <v>0</v>
      </c>
      <c r="U34" s="260">
        <f>U35+U41</f>
        <v>0</v>
      </c>
      <c r="V34" s="260">
        <f>P34</f>
        <v>0</v>
      </c>
      <c r="W34" s="260">
        <f>W35+W41</f>
        <v>0</v>
      </c>
      <c r="X34" s="260">
        <v>0</v>
      </c>
      <c r="Y34" s="260">
        <f>Y35+Y41</f>
        <v>0</v>
      </c>
      <c r="Z34" s="260">
        <f>T34</f>
        <v>0</v>
      </c>
      <c r="AA34" s="260">
        <f>AA35+AA41</f>
        <v>0</v>
      </c>
      <c r="AB34" s="260">
        <v>0</v>
      </c>
      <c r="AC34" s="260">
        <v>0</v>
      </c>
      <c r="AD34" s="260">
        <v>0</v>
      </c>
      <c r="AE34" s="260">
        <v>0</v>
      </c>
      <c r="AF34" s="260">
        <v>0</v>
      </c>
      <c r="AG34" s="260">
        <v>0</v>
      </c>
      <c r="AH34" s="260">
        <v>0</v>
      </c>
      <c r="AI34" s="260">
        <v>0</v>
      </c>
      <c r="AJ34" s="260">
        <v>0</v>
      </c>
      <c r="AK34" s="260">
        <v>0</v>
      </c>
      <c r="AL34" s="260">
        <v>0</v>
      </c>
      <c r="AM34" s="260">
        <v>0</v>
      </c>
      <c r="AN34" s="260">
        <v>0</v>
      </c>
      <c r="AO34" s="260">
        <v>0</v>
      </c>
      <c r="AP34" s="260">
        <v>0</v>
      </c>
      <c r="AQ34" s="260">
        <v>0</v>
      </c>
      <c r="AR34" s="260">
        <v>0</v>
      </c>
      <c r="AS34" s="260">
        <v>0</v>
      </c>
      <c r="AT34" s="161"/>
    </row>
    <row r="35" spans="1:46" ht="31.5">
      <c r="A35" s="92" t="str">
        <f>форма_1!A34</f>
        <v>2.3.4.</v>
      </c>
      <c r="B35" s="98" t="str">
        <f>форма_1!B34</f>
        <v>Модернизация, техническое перевооружение прочих объектов основных средств, всего, в том числе</v>
      </c>
      <c r="C35" s="165" t="str">
        <f>форма_1!C34</f>
        <v>Г</v>
      </c>
      <c r="D35" s="166">
        <f>D36</f>
        <v>0</v>
      </c>
      <c r="E35" s="166">
        <f aca="true" t="shared" si="11" ref="E35:AS35">E36</f>
        <v>0</v>
      </c>
      <c r="F35" s="166">
        <f t="shared" si="11"/>
        <v>0</v>
      </c>
      <c r="G35" s="166">
        <f t="shared" si="11"/>
        <v>0</v>
      </c>
      <c r="H35" s="166">
        <f t="shared" si="11"/>
        <v>0</v>
      </c>
      <c r="I35" s="166">
        <f t="shared" si="11"/>
        <v>0</v>
      </c>
      <c r="J35" s="166">
        <f t="shared" si="11"/>
        <v>0</v>
      </c>
      <c r="K35" s="166">
        <f t="shared" si="11"/>
        <v>0</v>
      </c>
      <c r="L35" s="166">
        <f t="shared" si="11"/>
        <v>0</v>
      </c>
      <c r="M35" s="166">
        <f t="shared" si="11"/>
        <v>0</v>
      </c>
      <c r="N35" s="166">
        <f t="shared" si="11"/>
        <v>0</v>
      </c>
      <c r="O35" s="166">
        <f t="shared" si="11"/>
        <v>0</v>
      </c>
      <c r="P35" s="166">
        <f t="shared" si="11"/>
        <v>0</v>
      </c>
      <c r="Q35" s="166">
        <f t="shared" si="11"/>
        <v>0</v>
      </c>
      <c r="R35" s="166">
        <f t="shared" si="11"/>
        <v>0</v>
      </c>
      <c r="S35" s="166">
        <f t="shared" si="11"/>
        <v>0</v>
      </c>
      <c r="T35" s="166">
        <f t="shared" si="11"/>
        <v>0</v>
      </c>
      <c r="U35" s="166">
        <f t="shared" si="11"/>
        <v>0</v>
      </c>
      <c r="V35" s="166">
        <f t="shared" si="11"/>
        <v>0</v>
      </c>
      <c r="W35" s="166">
        <f t="shared" si="11"/>
        <v>0</v>
      </c>
      <c r="X35" s="166">
        <f t="shared" si="11"/>
        <v>0</v>
      </c>
      <c r="Y35" s="166">
        <f t="shared" si="11"/>
        <v>0</v>
      </c>
      <c r="Z35" s="166">
        <f t="shared" si="11"/>
        <v>0</v>
      </c>
      <c r="AA35" s="166">
        <f t="shared" si="11"/>
        <v>0</v>
      </c>
      <c r="AB35" s="166">
        <f t="shared" si="11"/>
        <v>0</v>
      </c>
      <c r="AC35" s="166">
        <f t="shared" si="11"/>
        <v>0</v>
      </c>
      <c r="AD35" s="166">
        <f t="shared" si="11"/>
        <v>0</v>
      </c>
      <c r="AE35" s="166">
        <f t="shared" si="11"/>
        <v>0</v>
      </c>
      <c r="AF35" s="166">
        <f t="shared" si="11"/>
        <v>0</v>
      </c>
      <c r="AG35" s="166">
        <f t="shared" si="11"/>
        <v>0</v>
      </c>
      <c r="AH35" s="166" t="str">
        <f t="shared" si="11"/>
        <v>IV</v>
      </c>
      <c r="AI35" s="166">
        <f t="shared" si="11"/>
        <v>0</v>
      </c>
      <c r="AJ35" s="166">
        <f t="shared" si="11"/>
        <v>0</v>
      </c>
      <c r="AK35" s="166">
        <f t="shared" si="11"/>
        <v>0</v>
      </c>
      <c r="AL35" s="166">
        <f t="shared" si="11"/>
        <v>2.08</v>
      </c>
      <c r="AM35" s="166">
        <f t="shared" si="11"/>
        <v>0</v>
      </c>
      <c r="AN35" s="166">
        <f t="shared" si="11"/>
        <v>0</v>
      </c>
      <c r="AO35" s="166">
        <f t="shared" si="11"/>
        <v>0</v>
      </c>
      <c r="AP35" s="166">
        <f t="shared" si="11"/>
        <v>0</v>
      </c>
      <c r="AQ35" s="166">
        <f t="shared" si="11"/>
        <v>0</v>
      </c>
      <c r="AR35" s="166">
        <f t="shared" si="11"/>
        <v>0</v>
      </c>
      <c r="AS35" s="166">
        <f t="shared" si="11"/>
        <v>0</v>
      </c>
      <c r="AT35" s="150"/>
    </row>
    <row r="36" spans="1:46" s="162" customFormat="1" ht="21">
      <c r="A36" s="94" t="str">
        <f>форма_1!A35</f>
        <v>2.3.4.1.</v>
      </c>
      <c r="B36" s="101" t="str">
        <f>форма_1!B35</f>
        <v>Модернизация системы электроснабжения о. Итуруп</v>
      </c>
      <c r="C36" s="168" t="str">
        <f>форма_1!C35</f>
        <v>K_3IKR_MES</v>
      </c>
      <c r="D36" s="260">
        <v>0</v>
      </c>
      <c r="E36" s="260">
        <v>0</v>
      </c>
      <c r="F36" s="260">
        <v>0</v>
      </c>
      <c r="G36" s="260">
        <v>0</v>
      </c>
      <c r="H36" s="260">
        <f>H37+H43</f>
        <v>0</v>
      </c>
      <c r="I36" s="260">
        <v>0</v>
      </c>
      <c r="J36" s="260">
        <v>0</v>
      </c>
      <c r="K36" s="260">
        <v>0</v>
      </c>
      <c r="L36" s="260">
        <v>0</v>
      </c>
      <c r="M36" s="260">
        <v>0</v>
      </c>
      <c r="N36" s="260">
        <f>N37+N43</f>
        <v>0</v>
      </c>
      <c r="O36" s="260">
        <v>0</v>
      </c>
      <c r="P36" s="260">
        <v>0</v>
      </c>
      <c r="Q36" s="260">
        <v>0</v>
      </c>
      <c r="R36" s="260">
        <f>R37+R43</f>
        <v>0</v>
      </c>
      <c r="S36" s="260">
        <f>S37+S43</f>
        <v>0</v>
      </c>
      <c r="T36" s="260">
        <f>форма_3!Y37</f>
        <v>0</v>
      </c>
      <c r="U36" s="260">
        <f>U37+U43</f>
        <v>0</v>
      </c>
      <c r="V36" s="260">
        <f>P36</f>
        <v>0</v>
      </c>
      <c r="W36" s="260">
        <f>W37+W43</f>
        <v>0</v>
      </c>
      <c r="X36" s="260">
        <v>0</v>
      </c>
      <c r="Y36" s="260">
        <f>Y37+Y43</f>
        <v>0</v>
      </c>
      <c r="Z36" s="260">
        <f>T36</f>
        <v>0</v>
      </c>
      <c r="AA36" s="260">
        <f>AA37+AA43</f>
        <v>0</v>
      </c>
      <c r="AB36" s="260">
        <v>0</v>
      </c>
      <c r="AC36" s="260">
        <v>0</v>
      </c>
      <c r="AD36" s="260">
        <v>0</v>
      </c>
      <c r="AE36" s="260">
        <v>0</v>
      </c>
      <c r="AF36" s="260">
        <v>0</v>
      </c>
      <c r="AG36" s="260">
        <v>0</v>
      </c>
      <c r="AH36" s="260" t="s">
        <v>593</v>
      </c>
      <c r="AI36" s="260">
        <v>0</v>
      </c>
      <c r="AJ36" s="260">
        <v>0</v>
      </c>
      <c r="AK36" s="260">
        <v>0</v>
      </c>
      <c r="AL36" s="260">
        <f>'форма_4.2021'!AK37</f>
        <v>2.08</v>
      </c>
      <c r="AM36" s="260">
        <v>0</v>
      </c>
      <c r="AN36" s="260">
        <v>0</v>
      </c>
      <c r="AO36" s="260">
        <v>0</v>
      </c>
      <c r="AP36" s="260">
        <v>0</v>
      </c>
      <c r="AQ36" s="260">
        <v>0</v>
      </c>
      <c r="AR36" s="260">
        <v>0</v>
      </c>
      <c r="AS36" s="260">
        <v>0</v>
      </c>
      <c r="AT36" s="161"/>
    </row>
    <row r="37" spans="1:46" s="162" customFormat="1" ht="27.75" customHeight="1">
      <c r="A37" s="92" t="str">
        <f>форма_1!A36</f>
        <v>2.3.5.</v>
      </c>
      <c r="B37" s="98" t="str">
        <f>форма_1!B36</f>
        <v>Новое строительство, всего, в том числе:</v>
      </c>
      <c r="C37" s="165" t="str">
        <f>форма_1!C36</f>
        <v>Г</v>
      </c>
      <c r="D37" s="166">
        <f>D38</f>
        <v>0</v>
      </c>
      <c r="E37" s="166">
        <f aca="true" t="shared" si="12" ref="E37:AS37">E38</f>
        <v>0</v>
      </c>
      <c r="F37" s="166">
        <f t="shared" si="12"/>
        <v>0</v>
      </c>
      <c r="G37" s="166">
        <f t="shared" si="12"/>
        <v>0</v>
      </c>
      <c r="H37" s="166">
        <f t="shared" si="12"/>
        <v>0</v>
      </c>
      <c r="I37" s="166">
        <f t="shared" si="12"/>
        <v>0</v>
      </c>
      <c r="J37" s="166">
        <f t="shared" si="12"/>
        <v>0</v>
      </c>
      <c r="K37" s="166">
        <f t="shared" si="12"/>
        <v>0</v>
      </c>
      <c r="L37" s="166">
        <f t="shared" si="12"/>
        <v>0</v>
      </c>
      <c r="M37" s="166">
        <f t="shared" si="12"/>
        <v>0</v>
      </c>
      <c r="N37" s="166">
        <f t="shared" si="12"/>
        <v>0</v>
      </c>
      <c r="O37" s="166">
        <f t="shared" si="12"/>
        <v>0</v>
      </c>
      <c r="P37" s="166">
        <f t="shared" si="12"/>
        <v>0</v>
      </c>
      <c r="Q37" s="166">
        <f t="shared" si="12"/>
        <v>0</v>
      </c>
      <c r="R37" s="166">
        <f t="shared" si="12"/>
        <v>0</v>
      </c>
      <c r="S37" s="166">
        <f t="shared" si="12"/>
        <v>0</v>
      </c>
      <c r="T37" s="166">
        <f t="shared" si="12"/>
        <v>0</v>
      </c>
      <c r="U37" s="166">
        <f t="shared" si="12"/>
        <v>0</v>
      </c>
      <c r="V37" s="166">
        <f t="shared" si="12"/>
        <v>0</v>
      </c>
      <c r="W37" s="166">
        <f t="shared" si="12"/>
        <v>0</v>
      </c>
      <c r="X37" s="166">
        <f t="shared" si="12"/>
        <v>0</v>
      </c>
      <c r="Y37" s="166">
        <f t="shared" si="12"/>
        <v>0</v>
      </c>
      <c r="Z37" s="166">
        <f t="shared" si="12"/>
        <v>0</v>
      </c>
      <c r="AA37" s="166">
        <f t="shared" si="12"/>
        <v>0</v>
      </c>
      <c r="AB37" s="166">
        <f t="shared" si="12"/>
        <v>0</v>
      </c>
      <c r="AC37" s="166">
        <f t="shared" si="12"/>
        <v>0</v>
      </c>
      <c r="AD37" s="166">
        <f t="shared" si="12"/>
        <v>0</v>
      </c>
      <c r="AE37" s="166">
        <f t="shared" si="12"/>
        <v>0</v>
      </c>
      <c r="AF37" s="166">
        <f t="shared" si="12"/>
        <v>0</v>
      </c>
      <c r="AG37" s="166">
        <f t="shared" si="12"/>
        <v>0</v>
      </c>
      <c r="AH37" s="166">
        <v>0</v>
      </c>
      <c r="AI37" s="166">
        <f t="shared" si="12"/>
        <v>0.25</v>
      </c>
      <c r="AJ37" s="166">
        <f t="shared" si="12"/>
        <v>0</v>
      </c>
      <c r="AK37" s="166">
        <f t="shared" si="12"/>
        <v>0</v>
      </c>
      <c r="AL37" s="166">
        <f t="shared" si="12"/>
        <v>0</v>
      </c>
      <c r="AM37" s="166">
        <f t="shared" si="12"/>
        <v>0</v>
      </c>
      <c r="AN37" s="166">
        <f t="shared" si="12"/>
        <v>0</v>
      </c>
      <c r="AO37" s="166">
        <f t="shared" si="12"/>
        <v>0</v>
      </c>
      <c r="AP37" s="166">
        <f t="shared" si="12"/>
        <v>0</v>
      </c>
      <c r="AQ37" s="166">
        <f t="shared" si="12"/>
        <v>0</v>
      </c>
      <c r="AR37" s="166">
        <f t="shared" si="12"/>
        <v>0</v>
      </c>
      <c r="AS37" s="166">
        <f t="shared" si="12"/>
        <v>0</v>
      </c>
      <c r="AT37" s="161"/>
    </row>
    <row r="38" spans="1:46" ht="31.5">
      <c r="A38" s="92" t="str">
        <f>форма_1!A37</f>
        <v>2.3.5.1.</v>
      </c>
      <c r="B38" s="98" t="str">
        <f>форма_1!B37</f>
        <v>Новое строительство объектов по производству электрической энергии, всего, в том числе:</v>
      </c>
      <c r="C38" s="165" t="str">
        <f>форма_1!C37</f>
        <v>Г</v>
      </c>
      <c r="D38" s="166">
        <f>D39</f>
        <v>0</v>
      </c>
      <c r="E38" s="166">
        <f aca="true" t="shared" si="13" ref="E38:AS38">E39</f>
        <v>0</v>
      </c>
      <c r="F38" s="166">
        <f t="shared" si="13"/>
        <v>0</v>
      </c>
      <c r="G38" s="166">
        <f t="shared" si="13"/>
        <v>0</v>
      </c>
      <c r="H38" s="166">
        <f t="shared" si="13"/>
        <v>0</v>
      </c>
      <c r="I38" s="166">
        <f t="shared" si="13"/>
        <v>0</v>
      </c>
      <c r="J38" s="166">
        <f t="shared" si="13"/>
        <v>0</v>
      </c>
      <c r="K38" s="166">
        <f t="shared" si="13"/>
        <v>0</v>
      </c>
      <c r="L38" s="166">
        <f t="shared" si="13"/>
        <v>0</v>
      </c>
      <c r="M38" s="166">
        <f t="shared" si="13"/>
        <v>0</v>
      </c>
      <c r="N38" s="166">
        <f t="shared" si="13"/>
        <v>0</v>
      </c>
      <c r="O38" s="166">
        <f t="shared" si="13"/>
        <v>0</v>
      </c>
      <c r="P38" s="166">
        <f t="shared" si="13"/>
        <v>0</v>
      </c>
      <c r="Q38" s="166">
        <f t="shared" si="13"/>
        <v>0</v>
      </c>
      <c r="R38" s="166">
        <f t="shared" si="13"/>
        <v>0</v>
      </c>
      <c r="S38" s="166">
        <f t="shared" si="13"/>
        <v>0</v>
      </c>
      <c r="T38" s="166">
        <f t="shared" si="13"/>
        <v>0</v>
      </c>
      <c r="U38" s="166">
        <f t="shared" si="13"/>
        <v>0</v>
      </c>
      <c r="V38" s="166">
        <f t="shared" si="13"/>
        <v>0</v>
      </c>
      <c r="W38" s="166">
        <f t="shared" si="13"/>
        <v>0</v>
      </c>
      <c r="X38" s="166">
        <f t="shared" si="13"/>
        <v>0</v>
      </c>
      <c r="Y38" s="166">
        <f t="shared" si="13"/>
        <v>0</v>
      </c>
      <c r="Z38" s="166">
        <f t="shared" si="13"/>
        <v>0</v>
      </c>
      <c r="AA38" s="166">
        <f t="shared" si="13"/>
        <v>0</v>
      </c>
      <c r="AB38" s="166">
        <f t="shared" si="13"/>
        <v>0</v>
      </c>
      <c r="AC38" s="166">
        <f t="shared" si="13"/>
        <v>0</v>
      </c>
      <c r="AD38" s="166">
        <f t="shared" si="13"/>
        <v>0</v>
      </c>
      <c r="AE38" s="166">
        <f t="shared" si="13"/>
        <v>0</v>
      </c>
      <c r="AF38" s="166">
        <f t="shared" si="13"/>
        <v>0</v>
      </c>
      <c r="AG38" s="166">
        <f t="shared" si="13"/>
        <v>0</v>
      </c>
      <c r="AH38" s="166" t="str">
        <f t="shared" si="13"/>
        <v>IV</v>
      </c>
      <c r="AI38" s="166">
        <f t="shared" si="13"/>
        <v>0.25</v>
      </c>
      <c r="AJ38" s="166">
        <f t="shared" si="13"/>
        <v>0</v>
      </c>
      <c r="AK38" s="166">
        <f t="shared" si="13"/>
        <v>0</v>
      </c>
      <c r="AL38" s="166">
        <f t="shared" si="13"/>
        <v>0</v>
      </c>
      <c r="AM38" s="166">
        <f t="shared" si="13"/>
        <v>0</v>
      </c>
      <c r="AN38" s="166">
        <f t="shared" si="13"/>
        <v>0</v>
      </c>
      <c r="AO38" s="166">
        <f t="shared" si="13"/>
        <v>0</v>
      </c>
      <c r="AP38" s="166">
        <f t="shared" si="13"/>
        <v>0</v>
      </c>
      <c r="AQ38" s="166">
        <f t="shared" si="13"/>
        <v>0</v>
      </c>
      <c r="AR38" s="166">
        <f t="shared" si="13"/>
        <v>0</v>
      </c>
      <c r="AS38" s="166">
        <f t="shared" si="13"/>
        <v>0</v>
      </c>
      <c r="AT38" s="161"/>
    </row>
    <row r="39" spans="1:46" s="162" customFormat="1" ht="52.5">
      <c r="A39" s="94" t="str">
        <f>форма_1!A38</f>
        <v>2.3.5.1.</v>
      </c>
      <c r="B39" s="101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9" s="168" t="str">
        <f>форма_1!C38</f>
        <v>K_6IR_SES</v>
      </c>
      <c r="D39" s="260">
        <v>0</v>
      </c>
      <c r="E39" s="260">
        <v>0</v>
      </c>
      <c r="F39" s="260">
        <v>0</v>
      </c>
      <c r="G39" s="260">
        <v>0</v>
      </c>
      <c r="H39" s="260">
        <v>0</v>
      </c>
      <c r="I39" s="260">
        <v>0</v>
      </c>
      <c r="J39" s="260">
        <v>0</v>
      </c>
      <c r="K39" s="260">
        <v>0</v>
      </c>
      <c r="L39" s="260">
        <v>0</v>
      </c>
      <c r="M39" s="260">
        <v>0</v>
      </c>
      <c r="N39" s="260">
        <v>0</v>
      </c>
      <c r="O39" s="260">
        <v>0</v>
      </c>
      <c r="P39" s="260">
        <v>0</v>
      </c>
      <c r="Q39" s="260">
        <v>0</v>
      </c>
      <c r="R39" s="260">
        <v>0</v>
      </c>
      <c r="S39" s="260">
        <v>0</v>
      </c>
      <c r="T39" s="260">
        <v>0</v>
      </c>
      <c r="U39" s="260">
        <v>0</v>
      </c>
      <c r="V39" s="260">
        <v>0</v>
      </c>
      <c r="W39" s="260">
        <v>0</v>
      </c>
      <c r="X39" s="260">
        <v>0</v>
      </c>
      <c r="Y39" s="260">
        <v>0</v>
      </c>
      <c r="Z39" s="260">
        <v>0</v>
      </c>
      <c r="AA39" s="260">
        <v>0</v>
      </c>
      <c r="AB39" s="260">
        <v>0</v>
      </c>
      <c r="AC39" s="260">
        <v>0</v>
      </c>
      <c r="AD39" s="260">
        <v>0</v>
      </c>
      <c r="AE39" s="260">
        <v>0</v>
      </c>
      <c r="AF39" s="260">
        <v>0</v>
      </c>
      <c r="AG39" s="260">
        <v>0</v>
      </c>
      <c r="AH39" s="260" t="s">
        <v>593</v>
      </c>
      <c r="AI39" s="260">
        <v>0.25</v>
      </c>
      <c r="AJ39" s="260">
        <v>0</v>
      </c>
      <c r="AK39" s="260">
        <v>0</v>
      </c>
      <c r="AL39" s="260">
        <v>0</v>
      </c>
      <c r="AM39" s="260">
        <v>0</v>
      </c>
      <c r="AN39" s="260">
        <v>0</v>
      </c>
      <c r="AO39" s="260">
        <v>0</v>
      </c>
      <c r="AP39" s="260">
        <v>0</v>
      </c>
      <c r="AQ39" s="260">
        <v>0</v>
      </c>
      <c r="AR39" s="260">
        <v>0</v>
      </c>
      <c r="AS39" s="260">
        <v>0</v>
      </c>
      <c r="AT39" s="161"/>
    </row>
  </sheetData>
  <sheetProtection selectLockedCells="1" selectUnlockedCells="1"/>
  <mergeCells count="23">
    <mergeCell ref="AT25:AT26"/>
    <mergeCell ref="D15:I15"/>
    <mergeCell ref="J15:O15"/>
    <mergeCell ref="P15:U15"/>
    <mergeCell ref="AB15:AG15"/>
    <mergeCell ref="AN15:AS15"/>
    <mergeCell ref="AH15:AM15"/>
    <mergeCell ref="U11:AN11"/>
    <mergeCell ref="AT13:AT16"/>
    <mergeCell ref="P14:AA14"/>
    <mergeCell ref="AN14:AS14"/>
    <mergeCell ref="P13:AS13"/>
    <mergeCell ref="AB14:AM14"/>
    <mergeCell ref="A13:A16"/>
    <mergeCell ref="A3:AS3"/>
    <mergeCell ref="U5:AG5"/>
    <mergeCell ref="U6:AE6"/>
    <mergeCell ref="Y8:Z8"/>
    <mergeCell ref="U10:AN10"/>
    <mergeCell ref="B13:B16"/>
    <mergeCell ref="C13:C16"/>
    <mergeCell ref="D13:O14"/>
    <mergeCell ref="V15:AA15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39"/>
  <sheetViews>
    <sheetView zoomScale="110" zoomScaleNormal="110" zoomScalePageLayoutView="0" workbookViewId="0" topLeftCell="A1">
      <selection activeCell="K33" sqref="K32:K33"/>
    </sheetView>
  </sheetViews>
  <sheetFormatPr defaultColWidth="9.00390625" defaultRowHeight="12.75"/>
  <cols>
    <col min="1" max="1" width="9.125" style="57" customWidth="1"/>
    <col min="2" max="2" width="39.00390625" style="57" customWidth="1"/>
    <col min="3" max="16384" width="9.125" style="57" customWidth="1"/>
  </cols>
  <sheetData>
    <row r="1" spans="1:59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2"/>
      <c r="AE1" s="12"/>
      <c r="AF1" s="12"/>
      <c r="AG1" s="12"/>
      <c r="AH1" s="12"/>
      <c r="AI1" s="13"/>
      <c r="AJ1" s="13"/>
      <c r="AK1" s="13"/>
      <c r="AL1" s="12"/>
      <c r="AM1" s="12"/>
      <c r="AN1" s="12"/>
      <c r="AO1" s="12"/>
      <c r="AP1" s="12"/>
      <c r="AQ1" s="12"/>
      <c r="AR1" s="13"/>
      <c r="AS1" s="13"/>
      <c r="AT1" s="13"/>
      <c r="AU1" s="13"/>
      <c r="AV1" s="13"/>
      <c r="AW1" s="13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59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</row>
    <row r="3" spans="1:59" ht="21.75" customHeight="1">
      <c r="A3" s="325" t="s">
        <v>183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70"/>
      <c r="AN3" s="70"/>
      <c r="AO3" s="70"/>
      <c r="AP3" s="70"/>
      <c r="AQ3" s="7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5"/>
    </row>
    <row r="4" spans="1:59" ht="27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1" t="s">
        <v>2</v>
      </c>
      <c r="R5" s="344" t="str">
        <f>форма_1!M5</f>
        <v>Общество с ограниченной ответственностью "ДальЭнергоИнвест"</v>
      </c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16"/>
      <c r="AD5" s="16"/>
      <c r="AE5" s="16"/>
      <c r="AF5" s="16"/>
      <c r="AG5" s="16"/>
      <c r="AH5" s="16"/>
      <c r="AI5" s="16"/>
      <c r="AJ5" s="16"/>
      <c r="AK5" s="16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20.2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367" t="s">
        <v>4</v>
      </c>
      <c r="S6" s="367"/>
      <c r="T6" s="367"/>
      <c r="U6" s="367"/>
      <c r="V6" s="367"/>
      <c r="W6" s="367"/>
      <c r="X6" s="367"/>
      <c r="Y6" s="367"/>
      <c r="Z6" s="367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</row>
    <row r="7" spans="1:59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20"/>
      <c r="M7" s="20"/>
      <c r="N7" s="20"/>
      <c r="O7" s="20"/>
      <c r="P7" s="20"/>
      <c r="Q7" s="20"/>
      <c r="R7" s="5"/>
      <c r="S7" s="16"/>
      <c r="T7" s="16"/>
      <c r="U7" s="5"/>
      <c r="V7" s="5"/>
      <c r="W7" s="5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1" t="s">
        <v>5</v>
      </c>
      <c r="U8" s="355" t="str">
        <f>форма_1!O8</f>
        <v>2020</v>
      </c>
      <c r="V8" s="356"/>
      <c r="W8" s="5" t="s">
        <v>6</v>
      </c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21" customHeight="1">
      <c r="A9" s="60"/>
      <c r="B9" s="60"/>
      <c r="C9" s="60"/>
      <c r="D9" s="60"/>
      <c r="E9" s="60"/>
      <c r="F9" s="60"/>
      <c r="G9" s="60"/>
      <c r="H9" s="60"/>
      <c r="I9" s="60"/>
      <c r="J9" s="5"/>
      <c r="K9" s="5"/>
      <c r="L9" s="5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1:59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1" t="s">
        <v>7</v>
      </c>
      <c r="R10" s="328" t="str">
        <f>форма_1!N10</f>
        <v>Приказом РЭК Сахалинской области №87 от 29 октября 2019 года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21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29" t="s">
        <v>8</v>
      </c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18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</row>
    <row r="13" spans="1:59" ht="12.75" customHeight="1">
      <c r="A13" s="339" t="s">
        <v>9</v>
      </c>
      <c r="B13" s="339" t="s">
        <v>61</v>
      </c>
      <c r="C13" s="339" t="s">
        <v>11</v>
      </c>
      <c r="D13" s="339" t="s">
        <v>184</v>
      </c>
      <c r="E13" s="339"/>
      <c r="F13" s="339"/>
      <c r="G13" s="339"/>
      <c r="H13" s="339"/>
      <c r="I13" s="339"/>
      <c r="J13" s="339"/>
      <c r="K13" s="339"/>
      <c r="L13" s="339"/>
      <c r="M13" s="339"/>
      <c r="N13" s="339" t="s">
        <v>594</v>
      </c>
      <c r="O13" s="339"/>
      <c r="P13" s="339"/>
      <c r="Q13" s="339"/>
      <c r="R13" s="339"/>
      <c r="S13" s="339"/>
      <c r="T13" s="339"/>
      <c r="U13" s="339"/>
      <c r="V13" s="339"/>
      <c r="W13" s="339"/>
      <c r="X13" s="339" t="s">
        <v>185</v>
      </c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 t="s">
        <v>185</v>
      </c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 t="s">
        <v>20</v>
      </c>
    </row>
    <row r="14" spans="1:59" ht="12.75" customHeight="1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 t="s">
        <v>66</v>
      </c>
      <c r="Y14" s="339"/>
      <c r="Z14" s="339"/>
      <c r="AA14" s="339"/>
      <c r="AB14" s="339"/>
      <c r="AC14" s="339"/>
      <c r="AD14" s="339"/>
      <c r="AE14" s="339"/>
      <c r="AF14" s="339"/>
      <c r="AG14" s="339"/>
      <c r="AH14" s="339" t="s">
        <v>401</v>
      </c>
      <c r="AI14" s="339"/>
      <c r="AJ14" s="339"/>
      <c r="AK14" s="339"/>
      <c r="AL14" s="339"/>
      <c r="AM14" s="339"/>
      <c r="AN14" s="339"/>
      <c r="AO14" s="339"/>
      <c r="AP14" s="339"/>
      <c r="AQ14" s="339"/>
      <c r="AR14" s="339" t="s">
        <v>410</v>
      </c>
      <c r="AS14" s="339"/>
      <c r="AT14" s="339"/>
      <c r="AU14" s="339"/>
      <c r="AV14" s="339"/>
      <c r="AW14" s="339" t="s">
        <v>67</v>
      </c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</row>
    <row r="15" spans="1:59" ht="21.75" customHeight="1">
      <c r="A15" s="339"/>
      <c r="B15" s="339"/>
      <c r="C15" s="339"/>
      <c r="D15" s="339" t="s">
        <v>21</v>
      </c>
      <c r="E15" s="339"/>
      <c r="F15" s="339"/>
      <c r="G15" s="339"/>
      <c r="H15" s="339"/>
      <c r="I15" s="339" t="s">
        <v>393</v>
      </c>
      <c r="J15" s="339"/>
      <c r="K15" s="339"/>
      <c r="L15" s="339"/>
      <c r="M15" s="339"/>
      <c r="N15" s="339" t="s">
        <v>23</v>
      </c>
      <c r="O15" s="339"/>
      <c r="P15" s="339"/>
      <c r="Q15" s="339"/>
      <c r="R15" s="339"/>
      <c r="S15" s="339" t="s">
        <v>444</v>
      </c>
      <c r="T15" s="339"/>
      <c r="U15" s="339"/>
      <c r="V15" s="339"/>
      <c r="W15" s="339"/>
      <c r="X15" s="339" t="s">
        <v>23</v>
      </c>
      <c r="Y15" s="339"/>
      <c r="Z15" s="339"/>
      <c r="AA15" s="339"/>
      <c r="AB15" s="339"/>
      <c r="AC15" s="339" t="s">
        <v>393</v>
      </c>
      <c r="AD15" s="339"/>
      <c r="AE15" s="339"/>
      <c r="AF15" s="339"/>
      <c r="AG15" s="339"/>
      <c r="AH15" s="339" t="s">
        <v>23</v>
      </c>
      <c r="AI15" s="339"/>
      <c r="AJ15" s="339"/>
      <c r="AK15" s="339"/>
      <c r="AL15" s="339"/>
      <c r="AM15" s="339" t="s">
        <v>393</v>
      </c>
      <c r="AN15" s="339"/>
      <c r="AO15" s="339"/>
      <c r="AP15" s="339"/>
      <c r="AQ15" s="339"/>
      <c r="AR15" s="339" t="s">
        <v>23</v>
      </c>
      <c r="AS15" s="339"/>
      <c r="AT15" s="339"/>
      <c r="AU15" s="339"/>
      <c r="AV15" s="339"/>
      <c r="AW15" s="339" t="s">
        <v>21</v>
      </c>
      <c r="AX15" s="339"/>
      <c r="AY15" s="339"/>
      <c r="AZ15" s="339"/>
      <c r="BA15" s="339"/>
      <c r="BB15" s="339" t="s">
        <v>26</v>
      </c>
      <c r="BC15" s="339"/>
      <c r="BD15" s="339"/>
      <c r="BE15" s="339"/>
      <c r="BF15" s="339"/>
      <c r="BG15" s="339"/>
    </row>
    <row r="16" spans="1:59" ht="24" customHeight="1">
      <c r="A16" s="339"/>
      <c r="B16" s="339"/>
      <c r="C16" s="339"/>
      <c r="D16" s="97" t="s">
        <v>71</v>
      </c>
      <c r="E16" s="97" t="s">
        <v>72</v>
      </c>
      <c r="F16" s="97" t="s">
        <v>73</v>
      </c>
      <c r="G16" s="97" t="s">
        <v>74</v>
      </c>
      <c r="H16" s="97" t="s">
        <v>75</v>
      </c>
      <c r="I16" s="97" t="s">
        <v>71</v>
      </c>
      <c r="J16" s="97" t="s">
        <v>72</v>
      </c>
      <c r="K16" s="97" t="s">
        <v>73</v>
      </c>
      <c r="L16" s="97" t="s">
        <v>74</v>
      </c>
      <c r="M16" s="97" t="s">
        <v>75</v>
      </c>
      <c r="N16" s="97" t="s">
        <v>71</v>
      </c>
      <c r="O16" s="97" t="s">
        <v>72</v>
      </c>
      <c r="P16" s="97" t="s">
        <v>73</v>
      </c>
      <c r="Q16" s="97" t="s">
        <v>74</v>
      </c>
      <c r="R16" s="97" t="s">
        <v>75</v>
      </c>
      <c r="S16" s="97" t="s">
        <v>71</v>
      </c>
      <c r="T16" s="97" t="s">
        <v>72</v>
      </c>
      <c r="U16" s="97" t="s">
        <v>73</v>
      </c>
      <c r="V16" s="97" t="s">
        <v>74</v>
      </c>
      <c r="W16" s="97" t="s">
        <v>75</v>
      </c>
      <c r="X16" s="97" t="s">
        <v>71</v>
      </c>
      <c r="Y16" s="97" t="s">
        <v>72</v>
      </c>
      <c r="Z16" s="97" t="s">
        <v>73</v>
      </c>
      <c r="AA16" s="97" t="s">
        <v>74</v>
      </c>
      <c r="AB16" s="97" t="s">
        <v>75</v>
      </c>
      <c r="AC16" s="97" t="s">
        <v>71</v>
      </c>
      <c r="AD16" s="97" t="s">
        <v>72</v>
      </c>
      <c r="AE16" s="97" t="s">
        <v>73</v>
      </c>
      <c r="AF16" s="97" t="s">
        <v>74</v>
      </c>
      <c r="AG16" s="97" t="s">
        <v>75</v>
      </c>
      <c r="AH16" s="97" t="s">
        <v>71</v>
      </c>
      <c r="AI16" s="97" t="s">
        <v>72</v>
      </c>
      <c r="AJ16" s="97" t="s">
        <v>73</v>
      </c>
      <c r="AK16" s="97" t="s">
        <v>74</v>
      </c>
      <c r="AL16" s="97" t="s">
        <v>75</v>
      </c>
      <c r="AM16" s="97" t="s">
        <v>71</v>
      </c>
      <c r="AN16" s="97" t="s">
        <v>72</v>
      </c>
      <c r="AO16" s="97" t="s">
        <v>73</v>
      </c>
      <c r="AP16" s="97" t="s">
        <v>74</v>
      </c>
      <c r="AQ16" s="97" t="s">
        <v>75</v>
      </c>
      <c r="AR16" s="97" t="s">
        <v>71</v>
      </c>
      <c r="AS16" s="97" t="s">
        <v>72</v>
      </c>
      <c r="AT16" s="97" t="s">
        <v>73</v>
      </c>
      <c r="AU16" s="97" t="s">
        <v>74</v>
      </c>
      <c r="AV16" s="97" t="s">
        <v>75</v>
      </c>
      <c r="AW16" s="97" t="s">
        <v>71</v>
      </c>
      <c r="AX16" s="97" t="s">
        <v>72</v>
      </c>
      <c r="AY16" s="97" t="s">
        <v>73</v>
      </c>
      <c r="AZ16" s="97" t="s">
        <v>74</v>
      </c>
      <c r="BA16" s="97" t="s">
        <v>75</v>
      </c>
      <c r="BB16" s="97" t="s">
        <v>71</v>
      </c>
      <c r="BC16" s="97" t="s">
        <v>72</v>
      </c>
      <c r="BD16" s="97" t="s">
        <v>73</v>
      </c>
      <c r="BE16" s="97" t="s">
        <v>74</v>
      </c>
      <c r="BF16" s="97" t="s">
        <v>75</v>
      </c>
      <c r="BG16" s="339"/>
    </row>
    <row r="17" spans="1:59" ht="12.75">
      <c r="A17" s="94">
        <v>1</v>
      </c>
      <c r="B17" s="94">
        <v>2</v>
      </c>
      <c r="C17" s="94">
        <v>3</v>
      </c>
      <c r="D17" s="89" t="s">
        <v>114</v>
      </c>
      <c r="E17" s="89" t="s">
        <v>115</v>
      </c>
      <c r="F17" s="89" t="s">
        <v>116</v>
      </c>
      <c r="G17" s="89" t="s">
        <v>117</v>
      </c>
      <c r="H17" s="89" t="s">
        <v>118</v>
      </c>
      <c r="I17" s="89" t="s">
        <v>121</v>
      </c>
      <c r="J17" s="89" t="s">
        <v>122</v>
      </c>
      <c r="K17" s="89" t="s">
        <v>123</v>
      </c>
      <c r="L17" s="89" t="s">
        <v>124</v>
      </c>
      <c r="M17" s="89" t="s">
        <v>125</v>
      </c>
      <c r="N17" s="89" t="s">
        <v>153</v>
      </c>
      <c r="O17" s="89" t="s">
        <v>154</v>
      </c>
      <c r="P17" s="89" t="s">
        <v>155</v>
      </c>
      <c r="Q17" s="89" t="s">
        <v>156</v>
      </c>
      <c r="R17" s="89" t="s">
        <v>157</v>
      </c>
      <c r="S17" s="89" t="s">
        <v>158</v>
      </c>
      <c r="T17" s="89" t="s">
        <v>159</v>
      </c>
      <c r="U17" s="89" t="s">
        <v>160</v>
      </c>
      <c r="V17" s="89" t="s">
        <v>161</v>
      </c>
      <c r="W17" s="89" t="s">
        <v>162</v>
      </c>
      <c r="X17" s="89" t="s">
        <v>163</v>
      </c>
      <c r="Y17" s="89" t="s">
        <v>164</v>
      </c>
      <c r="Z17" s="89" t="s">
        <v>165</v>
      </c>
      <c r="AA17" s="89" t="s">
        <v>166</v>
      </c>
      <c r="AB17" s="89" t="s">
        <v>167</v>
      </c>
      <c r="AC17" s="89" t="s">
        <v>168</v>
      </c>
      <c r="AD17" s="89" t="s">
        <v>169</v>
      </c>
      <c r="AE17" s="89" t="s">
        <v>170</v>
      </c>
      <c r="AF17" s="89" t="s">
        <v>171</v>
      </c>
      <c r="AG17" s="89" t="s">
        <v>172</v>
      </c>
      <c r="AH17" s="89" t="s">
        <v>173</v>
      </c>
      <c r="AI17" s="89" t="s">
        <v>174</v>
      </c>
      <c r="AJ17" s="89" t="s">
        <v>175</v>
      </c>
      <c r="AK17" s="89" t="s">
        <v>176</v>
      </c>
      <c r="AL17" s="89" t="s">
        <v>177</v>
      </c>
      <c r="AM17" s="89" t="s">
        <v>413</v>
      </c>
      <c r="AN17" s="89" t="s">
        <v>414</v>
      </c>
      <c r="AO17" s="89" t="s">
        <v>415</v>
      </c>
      <c r="AP17" s="89" t="s">
        <v>416</v>
      </c>
      <c r="AQ17" s="89" t="s">
        <v>417</v>
      </c>
      <c r="AR17" s="89" t="s">
        <v>178</v>
      </c>
      <c r="AS17" s="89" t="s">
        <v>179</v>
      </c>
      <c r="AT17" s="89" t="s">
        <v>180</v>
      </c>
      <c r="AU17" s="89" t="s">
        <v>181</v>
      </c>
      <c r="AV17" s="89" t="s">
        <v>182</v>
      </c>
      <c r="AW17" s="89" t="s">
        <v>77</v>
      </c>
      <c r="AX17" s="89" t="s">
        <v>78</v>
      </c>
      <c r="AY17" s="89" t="s">
        <v>79</v>
      </c>
      <c r="AZ17" s="89" t="s">
        <v>80</v>
      </c>
      <c r="BA17" s="89" t="s">
        <v>81</v>
      </c>
      <c r="BB17" s="89" t="s">
        <v>84</v>
      </c>
      <c r="BC17" s="89" t="s">
        <v>85</v>
      </c>
      <c r="BD17" s="89" t="s">
        <v>86</v>
      </c>
      <c r="BE17" s="89" t="s">
        <v>87</v>
      </c>
      <c r="BF17" s="89" t="s">
        <v>88</v>
      </c>
      <c r="BG17" s="94">
        <v>7</v>
      </c>
    </row>
    <row r="18" spans="1:59" ht="21">
      <c r="A18" s="92">
        <f>форма_1!A17</f>
        <v>0</v>
      </c>
      <c r="B18" s="98" t="str">
        <f>форма_1!B17</f>
        <v>ВСЕГО по инвестиционной программе ООО "ДальЭнергоИнвест"</v>
      </c>
      <c r="C18" s="94" t="str">
        <f>форма_1!C17</f>
        <v>Г</v>
      </c>
      <c r="D18" s="115">
        <f>D22+D30</f>
        <v>10.4</v>
      </c>
      <c r="E18" s="115">
        <f aca="true" t="shared" si="0" ref="E18:BG18">E22+E30</f>
        <v>2.2</v>
      </c>
      <c r="F18" s="115">
        <f t="shared" si="0"/>
        <v>0</v>
      </c>
      <c r="G18" s="115">
        <f t="shared" si="0"/>
        <v>1.26</v>
      </c>
      <c r="H18" s="115">
        <f t="shared" si="0"/>
        <v>0</v>
      </c>
      <c r="I18" s="115">
        <f t="shared" si="0"/>
        <v>7.45</v>
      </c>
      <c r="J18" s="115">
        <f t="shared" si="0"/>
        <v>0</v>
      </c>
      <c r="K18" s="115">
        <f t="shared" si="0"/>
        <v>0</v>
      </c>
      <c r="L18" s="115">
        <f t="shared" si="0"/>
        <v>3.34</v>
      </c>
      <c r="M18" s="115">
        <f t="shared" si="0"/>
        <v>0</v>
      </c>
      <c r="N18" s="115">
        <f t="shared" si="0"/>
        <v>3.2</v>
      </c>
      <c r="O18" s="115">
        <f t="shared" si="0"/>
        <v>2.2</v>
      </c>
      <c r="P18" s="115">
        <f t="shared" si="0"/>
        <v>0</v>
      </c>
      <c r="Q18" s="115">
        <f t="shared" si="0"/>
        <v>0</v>
      </c>
      <c r="R18" s="115">
        <f t="shared" si="0"/>
        <v>0</v>
      </c>
      <c r="S18" s="115">
        <f t="shared" si="0"/>
        <v>3.2</v>
      </c>
      <c r="T18" s="115">
        <f t="shared" si="0"/>
        <v>2.2</v>
      </c>
      <c r="U18" s="115">
        <f t="shared" si="0"/>
        <v>2.2</v>
      </c>
      <c r="V18" s="115">
        <f t="shared" si="0"/>
        <v>0</v>
      </c>
      <c r="W18" s="115">
        <f t="shared" si="0"/>
        <v>0</v>
      </c>
      <c r="X18" s="115">
        <f t="shared" si="0"/>
        <v>7.2</v>
      </c>
      <c r="Y18" s="115">
        <f t="shared" si="0"/>
        <v>0</v>
      </c>
      <c r="Z18" s="115">
        <f t="shared" si="0"/>
        <v>7.2</v>
      </c>
      <c r="AA18" s="115">
        <f t="shared" si="0"/>
        <v>1.26</v>
      </c>
      <c r="AB18" s="115">
        <f t="shared" si="0"/>
        <v>0</v>
      </c>
      <c r="AC18" s="115">
        <f t="shared" si="0"/>
        <v>0</v>
      </c>
      <c r="AD18" s="115">
        <f t="shared" si="0"/>
        <v>0</v>
      </c>
      <c r="AE18" s="115">
        <f t="shared" si="0"/>
        <v>0</v>
      </c>
      <c r="AF18" s="115">
        <f t="shared" si="0"/>
        <v>1.26</v>
      </c>
      <c r="AG18" s="115">
        <f t="shared" si="0"/>
        <v>0</v>
      </c>
      <c r="AH18" s="115">
        <f t="shared" si="0"/>
        <v>0</v>
      </c>
      <c r="AI18" s="115">
        <f t="shared" si="0"/>
        <v>0</v>
      </c>
      <c r="AJ18" s="115">
        <f t="shared" si="0"/>
        <v>0</v>
      </c>
      <c r="AK18" s="115">
        <f t="shared" si="0"/>
        <v>0</v>
      </c>
      <c r="AL18" s="115">
        <f t="shared" si="0"/>
        <v>0</v>
      </c>
      <c r="AM18" s="115">
        <f t="shared" si="0"/>
        <v>7.45</v>
      </c>
      <c r="AN18" s="115">
        <f t="shared" si="0"/>
        <v>0</v>
      </c>
      <c r="AO18" s="115">
        <f t="shared" si="0"/>
        <v>0</v>
      </c>
      <c r="AP18" s="115">
        <f t="shared" si="0"/>
        <v>2.08</v>
      </c>
      <c r="AQ18" s="115">
        <f t="shared" si="0"/>
        <v>0</v>
      </c>
      <c r="AR18" s="115">
        <f t="shared" si="0"/>
        <v>0</v>
      </c>
      <c r="AS18" s="115">
        <f t="shared" si="0"/>
        <v>0</v>
      </c>
      <c r="AT18" s="115">
        <f t="shared" si="0"/>
        <v>0</v>
      </c>
      <c r="AU18" s="115">
        <f t="shared" si="0"/>
        <v>0</v>
      </c>
      <c r="AV18" s="115">
        <f t="shared" si="0"/>
        <v>0</v>
      </c>
      <c r="AW18" s="115">
        <f t="shared" si="0"/>
        <v>10.4</v>
      </c>
      <c r="AX18" s="115">
        <f t="shared" si="0"/>
        <v>2.2</v>
      </c>
      <c r="AY18" s="115">
        <f t="shared" si="0"/>
        <v>0</v>
      </c>
      <c r="AZ18" s="115">
        <f t="shared" si="0"/>
        <v>1.26</v>
      </c>
      <c r="BA18" s="115">
        <f t="shared" si="0"/>
        <v>0</v>
      </c>
      <c r="BB18" s="115">
        <f t="shared" si="0"/>
        <v>7.45</v>
      </c>
      <c r="BC18" s="115">
        <f t="shared" si="0"/>
        <v>0</v>
      </c>
      <c r="BD18" s="115">
        <f t="shared" si="0"/>
        <v>0</v>
      </c>
      <c r="BE18" s="115">
        <f t="shared" si="0"/>
        <v>3.34</v>
      </c>
      <c r="BF18" s="115">
        <f t="shared" si="0"/>
        <v>0</v>
      </c>
      <c r="BG18" s="115">
        <f t="shared" si="0"/>
        <v>0</v>
      </c>
    </row>
    <row r="19" spans="1:59" ht="12.75">
      <c r="A19" s="92" t="str">
        <f>форма_1!A18</f>
        <v>0.2.</v>
      </c>
      <c r="B19" s="98" t="str">
        <f>форма_1!B18</f>
        <v>Реконструкция, всего</v>
      </c>
      <c r="C19" s="94" t="str">
        <f>форма_1!C18</f>
        <v>Г</v>
      </c>
      <c r="D19" s="115">
        <f>D23+D31</f>
        <v>0</v>
      </c>
      <c r="E19" s="115">
        <f aca="true" t="shared" si="1" ref="E19:BG19">E23+E31</f>
        <v>0</v>
      </c>
      <c r="F19" s="115">
        <f t="shared" si="1"/>
        <v>0</v>
      </c>
      <c r="G19" s="115">
        <f t="shared" si="1"/>
        <v>0</v>
      </c>
      <c r="H19" s="115">
        <f t="shared" si="1"/>
        <v>0</v>
      </c>
      <c r="I19" s="115">
        <f t="shared" si="1"/>
        <v>0</v>
      </c>
      <c r="J19" s="115">
        <f t="shared" si="1"/>
        <v>0</v>
      </c>
      <c r="K19" s="115">
        <f t="shared" si="1"/>
        <v>0</v>
      </c>
      <c r="L19" s="115">
        <f t="shared" si="1"/>
        <v>0</v>
      </c>
      <c r="M19" s="115">
        <f t="shared" si="1"/>
        <v>0</v>
      </c>
      <c r="N19" s="115">
        <f t="shared" si="1"/>
        <v>0</v>
      </c>
      <c r="O19" s="115">
        <f t="shared" si="1"/>
        <v>0</v>
      </c>
      <c r="P19" s="115">
        <f t="shared" si="1"/>
        <v>0</v>
      </c>
      <c r="Q19" s="115">
        <f t="shared" si="1"/>
        <v>0</v>
      </c>
      <c r="R19" s="115">
        <f t="shared" si="1"/>
        <v>0</v>
      </c>
      <c r="S19" s="115">
        <f t="shared" si="1"/>
        <v>0</v>
      </c>
      <c r="T19" s="115">
        <f t="shared" si="1"/>
        <v>0</v>
      </c>
      <c r="U19" s="115">
        <f t="shared" si="1"/>
        <v>0</v>
      </c>
      <c r="V19" s="115">
        <f t="shared" si="1"/>
        <v>0</v>
      </c>
      <c r="W19" s="115">
        <f t="shared" si="1"/>
        <v>0</v>
      </c>
      <c r="X19" s="115">
        <f t="shared" si="1"/>
        <v>0</v>
      </c>
      <c r="Y19" s="115">
        <f t="shared" si="1"/>
        <v>0</v>
      </c>
      <c r="Z19" s="115">
        <f t="shared" si="1"/>
        <v>0</v>
      </c>
      <c r="AA19" s="115">
        <f t="shared" si="1"/>
        <v>0</v>
      </c>
      <c r="AB19" s="115">
        <f t="shared" si="1"/>
        <v>0</v>
      </c>
      <c r="AC19" s="115">
        <f t="shared" si="1"/>
        <v>0</v>
      </c>
      <c r="AD19" s="115">
        <f t="shared" si="1"/>
        <v>0</v>
      </c>
      <c r="AE19" s="115">
        <f t="shared" si="1"/>
        <v>0</v>
      </c>
      <c r="AF19" s="115">
        <f t="shared" si="1"/>
        <v>0</v>
      </c>
      <c r="AG19" s="115">
        <f t="shared" si="1"/>
        <v>0</v>
      </c>
      <c r="AH19" s="115">
        <f t="shared" si="1"/>
        <v>0</v>
      </c>
      <c r="AI19" s="115">
        <f t="shared" si="1"/>
        <v>0</v>
      </c>
      <c r="AJ19" s="115">
        <f t="shared" si="1"/>
        <v>0</v>
      </c>
      <c r="AK19" s="115">
        <f t="shared" si="1"/>
        <v>0</v>
      </c>
      <c r="AL19" s="115">
        <f t="shared" si="1"/>
        <v>0</v>
      </c>
      <c r="AM19" s="115">
        <f t="shared" si="1"/>
        <v>0</v>
      </c>
      <c r="AN19" s="115">
        <f t="shared" si="1"/>
        <v>0</v>
      </c>
      <c r="AO19" s="115">
        <f t="shared" si="1"/>
        <v>0</v>
      </c>
      <c r="AP19" s="115">
        <f t="shared" si="1"/>
        <v>0</v>
      </c>
      <c r="AQ19" s="115">
        <f t="shared" si="1"/>
        <v>0</v>
      </c>
      <c r="AR19" s="115">
        <f t="shared" si="1"/>
        <v>0</v>
      </c>
      <c r="AS19" s="115">
        <f t="shared" si="1"/>
        <v>0</v>
      </c>
      <c r="AT19" s="115">
        <f t="shared" si="1"/>
        <v>0</v>
      </c>
      <c r="AU19" s="115">
        <f t="shared" si="1"/>
        <v>0</v>
      </c>
      <c r="AV19" s="115">
        <f t="shared" si="1"/>
        <v>0</v>
      </c>
      <c r="AW19" s="115">
        <f t="shared" si="1"/>
        <v>0</v>
      </c>
      <c r="AX19" s="115">
        <f t="shared" si="1"/>
        <v>0</v>
      </c>
      <c r="AY19" s="115">
        <f t="shared" si="1"/>
        <v>0</v>
      </c>
      <c r="AZ19" s="115">
        <f t="shared" si="1"/>
        <v>0</v>
      </c>
      <c r="BA19" s="115">
        <f t="shared" si="1"/>
        <v>0</v>
      </c>
      <c r="BB19" s="115">
        <f t="shared" si="1"/>
        <v>0</v>
      </c>
      <c r="BC19" s="115">
        <f t="shared" si="1"/>
        <v>0</v>
      </c>
      <c r="BD19" s="115">
        <f t="shared" si="1"/>
        <v>0</v>
      </c>
      <c r="BE19" s="115">
        <f t="shared" si="1"/>
        <v>0</v>
      </c>
      <c r="BF19" s="115">
        <f t="shared" si="1"/>
        <v>0</v>
      </c>
      <c r="BG19" s="115">
        <f t="shared" si="1"/>
        <v>0</v>
      </c>
    </row>
    <row r="20" spans="1:59" ht="12.75">
      <c r="A20" s="92" t="str">
        <f>форма_1!A19</f>
        <v>0.3.</v>
      </c>
      <c r="B20" s="98" t="str">
        <f>форма_1!B19</f>
        <v>Модернизация, техническое перевооружение, всего</v>
      </c>
      <c r="C20" s="94" t="str">
        <f>форма_1!C19</f>
        <v>Г</v>
      </c>
      <c r="D20" s="115">
        <f>D24+D32</f>
        <v>3.2</v>
      </c>
      <c r="E20" s="115">
        <f aca="true" t="shared" si="2" ref="E20:BG20">E24+E32</f>
        <v>2.2</v>
      </c>
      <c r="F20" s="115">
        <f t="shared" si="2"/>
        <v>0</v>
      </c>
      <c r="G20" s="115">
        <f t="shared" si="2"/>
        <v>1.26</v>
      </c>
      <c r="H20" s="115">
        <f t="shared" si="2"/>
        <v>0</v>
      </c>
      <c r="I20" s="115">
        <f t="shared" si="2"/>
        <v>0</v>
      </c>
      <c r="J20" s="115">
        <f t="shared" si="2"/>
        <v>0</v>
      </c>
      <c r="K20" s="115">
        <f t="shared" si="2"/>
        <v>0</v>
      </c>
      <c r="L20" s="115">
        <f t="shared" si="2"/>
        <v>3.34</v>
      </c>
      <c r="M20" s="115">
        <f t="shared" si="2"/>
        <v>0</v>
      </c>
      <c r="N20" s="115">
        <f t="shared" si="2"/>
        <v>3.2</v>
      </c>
      <c r="O20" s="115">
        <f t="shared" si="2"/>
        <v>2.2</v>
      </c>
      <c r="P20" s="115">
        <f t="shared" si="2"/>
        <v>0</v>
      </c>
      <c r="Q20" s="115">
        <f t="shared" si="2"/>
        <v>0</v>
      </c>
      <c r="R20" s="115">
        <f t="shared" si="2"/>
        <v>0</v>
      </c>
      <c r="S20" s="115">
        <f t="shared" si="2"/>
        <v>3.2</v>
      </c>
      <c r="T20" s="115">
        <f t="shared" si="2"/>
        <v>2.2</v>
      </c>
      <c r="U20" s="115">
        <f t="shared" si="2"/>
        <v>2.2</v>
      </c>
      <c r="V20" s="115">
        <f t="shared" si="2"/>
        <v>0</v>
      </c>
      <c r="W20" s="115">
        <f t="shared" si="2"/>
        <v>0</v>
      </c>
      <c r="X20" s="115">
        <f t="shared" si="2"/>
        <v>0</v>
      </c>
      <c r="Y20" s="115">
        <f t="shared" si="2"/>
        <v>0</v>
      </c>
      <c r="Z20" s="115">
        <f t="shared" si="2"/>
        <v>0</v>
      </c>
      <c r="AA20" s="115">
        <f t="shared" si="2"/>
        <v>1.26</v>
      </c>
      <c r="AB20" s="115">
        <f t="shared" si="2"/>
        <v>0</v>
      </c>
      <c r="AC20" s="115">
        <f t="shared" si="2"/>
        <v>0</v>
      </c>
      <c r="AD20" s="115">
        <f t="shared" si="2"/>
        <v>0</v>
      </c>
      <c r="AE20" s="115">
        <f t="shared" si="2"/>
        <v>0</v>
      </c>
      <c r="AF20" s="115">
        <f t="shared" si="2"/>
        <v>1.26</v>
      </c>
      <c r="AG20" s="115">
        <f t="shared" si="2"/>
        <v>0</v>
      </c>
      <c r="AH20" s="115">
        <f t="shared" si="2"/>
        <v>0</v>
      </c>
      <c r="AI20" s="115">
        <f t="shared" si="2"/>
        <v>0</v>
      </c>
      <c r="AJ20" s="115">
        <f t="shared" si="2"/>
        <v>0</v>
      </c>
      <c r="AK20" s="115">
        <f t="shared" si="2"/>
        <v>0</v>
      </c>
      <c r="AL20" s="115">
        <f t="shared" si="2"/>
        <v>0</v>
      </c>
      <c r="AM20" s="115">
        <f t="shared" si="2"/>
        <v>0</v>
      </c>
      <c r="AN20" s="115">
        <f t="shared" si="2"/>
        <v>0</v>
      </c>
      <c r="AO20" s="115">
        <f t="shared" si="2"/>
        <v>0</v>
      </c>
      <c r="AP20" s="115">
        <f t="shared" si="2"/>
        <v>2.08</v>
      </c>
      <c r="AQ20" s="115">
        <f t="shared" si="2"/>
        <v>0</v>
      </c>
      <c r="AR20" s="115">
        <f t="shared" si="2"/>
        <v>0</v>
      </c>
      <c r="AS20" s="115">
        <f t="shared" si="2"/>
        <v>0</v>
      </c>
      <c r="AT20" s="115">
        <f t="shared" si="2"/>
        <v>0</v>
      </c>
      <c r="AU20" s="115">
        <f t="shared" si="2"/>
        <v>0</v>
      </c>
      <c r="AV20" s="115">
        <f t="shared" si="2"/>
        <v>0</v>
      </c>
      <c r="AW20" s="115">
        <f t="shared" si="2"/>
        <v>3.2</v>
      </c>
      <c r="AX20" s="115">
        <f t="shared" si="2"/>
        <v>2.2</v>
      </c>
      <c r="AY20" s="115">
        <f t="shared" si="2"/>
        <v>0</v>
      </c>
      <c r="AZ20" s="115">
        <f t="shared" si="2"/>
        <v>1.26</v>
      </c>
      <c r="BA20" s="115">
        <f t="shared" si="2"/>
        <v>0</v>
      </c>
      <c r="BB20" s="115">
        <f t="shared" si="2"/>
        <v>0</v>
      </c>
      <c r="BC20" s="115">
        <f t="shared" si="2"/>
        <v>0</v>
      </c>
      <c r="BD20" s="115">
        <f t="shared" si="2"/>
        <v>0</v>
      </c>
      <c r="BE20" s="115">
        <f t="shared" si="2"/>
        <v>3.34</v>
      </c>
      <c r="BF20" s="115">
        <f t="shared" si="2"/>
        <v>0</v>
      </c>
      <c r="BG20" s="115">
        <f t="shared" si="2"/>
        <v>0</v>
      </c>
    </row>
    <row r="21" spans="1:61" ht="29.25" customHeight="1">
      <c r="A21" s="92" t="str">
        <f>форма_1!A20</f>
        <v>0.5</v>
      </c>
      <c r="B21" s="98" t="str">
        <f>форма_1!B20</f>
        <v>Новое строительство, всего</v>
      </c>
      <c r="C21" s="94" t="str">
        <f>форма_1!C20</f>
        <v>Г</v>
      </c>
      <c r="D21" s="115">
        <f>D27+D37</f>
        <v>7.2</v>
      </c>
      <c r="E21" s="115">
        <f aca="true" t="shared" si="3" ref="E21:BG21">E27+E37</f>
        <v>0</v>
      </c>
      <c r="F21" s="115">
        <f t="shared" si="3"/>
        <v>0</v>
      </c>
      <c r="G21" s="115">
        <f t="shared" si="3"/>
        <v>0</v>
      </c>
      <c r="H21" s="115">
        <f t="shared" si="3"/>
        <v>0</v>
      </c>
      <c r="I21" s="115">
        <f t="shared" si="3"/>
        <v>7.45</v>
      </c>
      <c r="J21" s="115">
        <f t="shared" si="3"/>
        <v>0</v>
      </c>
      <c r="K21" s="115">
        <f t="shared" si="3"/>
        <v>0</v>
      </c>
      <c r="L21" s="115">
        <f t="shared" si="3"/>
        <v>0</v>
      </c>
      <c r="M21" s="115">
        <f t="shared" si="3"/>
        <v>0</v>
      </c>
      <c r="N21" s="115">
        <f t="shared" si="3"/>
        <v>0</v>
      </c>
      <c r="O21" s="115">
        <f t="shared" si="3"/>
        <v>0</v>
      </c>
      <c r="P21" s="115">
        <f t="shared" si="3"/>
        <v>0</v>
      </c>
      <c r="Q21" s="115">
        <f t="shared" si="3"/>
        <v>0</v>
      </c>
      <c r="R21" s="115">
        <f t="shared" si="3"/>
        <v>0</v>
      </c>
      <c r="S21" s="115">
        <f t="shared" si="3"/>
        <v>0</v>
      </c>
      <c r="T21" s="115">
        <f t="shared" si="3"/>
        <v>0</v>
      </c>
      <c r="U21" s="115">
        <f t="shared" si="3"/>
        <v>0</v>
      </c>
      <c r="V21" s="115">
        <f t="shared" si="3"/>
        <v>0</v>
      </c>
      <c r="W21" s="115">
        <f t="shared" si="3"/>
        <v>0</v>
      </c>
      <c r="X21" s="115">
        <f t="shared" si="3"/>
        <v>7.2</v>
      </c>
      <c r="Y21" s="115">
        <f t="shared" si="3"/>
        <v>0</v>
      </c>
      <c r="Z21" s="115">
        <f t="shared" si="3"/>
        <v>7.2</v>
      </c>
      <c r="AA21" s="115">
        <f t="shared" si="3"/>
        <v>0</v>
      </c>
      <c r="AB21" s="115">
        <f t="shared" si="3"/>
        <v>0</v>
      </c>
      <c r="AC21" s="115">
        <f t="shared" si="3"/>
        <v>0</v>
      </c>
      <c r="AD21" s="115">
        <f t="shared" si="3"/>
        <v>0</v>
      </c>
      <c r="AE21" s="115">
        <f t="shared" si="3"/>
        <v>0</v>
      </c>
      <c r="AF21" s="115">
        <f t="shared" si="3"/>
        <v>0</v>
      </c>
      <c r="AG21" s="115">
        <f t="shared" si="3"/>
        <v>0</v>
      </c>
      <c r="AH21" s="115">
        <f t="shared" si="3"/>
        <v>0</v>
      </c>
      <c r="AI21" s="115">
        <f t="shared" si="3"/>
        <v>0</v>
      </c>
      <c r="AJ21" s="115">
        <f t="shared" si="3"/>
        <v>0</v>
      </c>
      <c r="AK21" s="115">
        <f t="shared" si="3"/>
        <v>0</v>
      </c>
      <c r="AL21" s="115">
        <f t="shared" si="3"/>
        <v>0</v>
      </c>
      <c r="AM21" s="115">
        <f t="shared" si="3"/>
        <v>7.45</v>
      </c>
      <c r="AN21" s="115">
        <f t="shared" si="3"/>
        <v>0</v>
      </c>
      <c r="AO21" s="115">
        <f t="shared" si="3"/>
        <v>0</v>
      </c>
      <c r="AP21" s="115">
        <f t="shared" si="3"/>
        <v>0</v>
      </c>
      <c r="AQ21" s="115">
        <f t="shared" si="3"/>
        <v>0</v>
      </c>
      <c r="AR21" s="115">
        <f t="shared" si="3"/>
        <v>0</v>
      </c>
      <c r="AS21" s="115">
        <f t="shared" si="3"/>
        <v>0</v>
      </c>
      <c r="AT21" s="115">
        <f t="shared" si="3"/>
        <v>0</v>
      </c>
      <c r="AU21" s="115">
        <f t="shared" si="3"/>
        <v>0</v>
      </c>
      <c r="AV21" s="115">
        <f t="shared" si="3"/>
        <v>0</v>
      </c>
      <c r="AW21" s="115">
        <f t="shared" si="3"/>
        <v>7.2</v>
      </c>
      <c r="AX21" s="115">
        <f t="shared" si="3"/>
        <v>0</v>
      </c>
      <c r="AY21" s="115">
        <f t="shared" si="3"/>
        <v>0</v>
      </c>
      <c r="AZ21" s="115">
        <f t="shared" si="3"/>
        <v>0</v>
      </c>
      <c r="BA21" s="115">
        <f t="shared" si="3"/>
        <v>0</v>
      </c>
      <c r="BB21" s="115">
        <f t="shared" si="3"/>
        <v>7.45</v>
      </c>
      <c r="BC21" s="115">
        <f t="shared" si="3"/>
        <v>0</v>
      </c>
      <c r="BD21" s="115">
        <f t="shared" si="3"/>
        <v>0</v>
      </c>
      <c r="BE21" s="115">
        <f t="shared" si="3"/>
        <v>0</v>
      </c>
      <c r="BF21" s="115">
        <f t="shared" si="3"/>
        <v>0</v>
      </c>
      <c r="BG21" s="115">
        <f t="shared" si="3"/>
        <v>0</v>
      </c>
      <c r="BH21" s="238"/>
      <c r="BI21" s="238"/>
    </row>
    <row r="22" spans="1:59" ht="30.75" customHeight="1">
      <c r="A22" s="92">
        <f>форма_1!A21</f>
        <v>1</v>
      </c>
      <c r="B22" s="98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22" s="94" t="str">
        <f>форма_1!C21</f>
        <v>Г</v>
      </c>
      <c r="D22" s="115">
        <f>D23+D24+D27</f>
        <v>7.2</v>
      </c>
      <c r="E22" s="115">
        <f aca="true" t="shared" si="4" ref="E22:BG22">E23+E24+E27</f>
        <v>0</v>
      </c>
      <c r="F22" s="115">
        <f t="shared" si="4"/>
        <v>0</v>
      </c>
      <c r="G22" s="115">
        <f t="shared" si="4"/>
        <v>1.26</v>
      </c>
      <c r="H22" s="115">
        <f t="shared" si="4"/>
        <v>0</v>
      </c>
      <c r="I22" s="115">
        <f t="shared" si="4"/>
        <v>7.2</v>
      </c>
      <c r="J22" s="115">
        <f t="shared" si="4"/>
        <v>0</v>
      </c>
      <c r="K22" s="115">
        <f t="shared" si="4"/>
        <v>0</v>
      </c>
      <c r="L22" s="115">
        <f t="shared" si="4"/>
        <v>1.26</v>
      </c>
      <c r="M22" s="115">
        <f t="shared" si="4"/>
        <v>0</v>
      </c>
      <c r="N22" s="115">
        <f t="shared" si="4"/>
        <v>0</v>
      </c>
      <c r="O22" s="115">
        <f t="shared" si="4"/>
        <v>0</v>
      </c>
      <c r="P22" s="115">
        <f t="shared" si="4"/>
        <v>0</v>
      </c>
      <c r="Q22" s="115">
        <f t="shared" si="4"/>
        <v>0</v>
      </c>
      <c r="R22" s="115">
        <f t="shared" si="4"/>
        <v>0</v>
      </c>
      <c r="S22" s="115">
        <f t="shared" si="4"/>
        <v>0</v>
      </c>
      <c r="T22" s="115">
        <f t="shared" si="4"/>
        <v>0</v>
      </c>
      <c r="U22" s="115">
        <f t="shared" si="4"/>
        <v>0</v>
      </c>
      <c r="V22" s="115">
        <f t="shared" si="4"/>
        <v>0</v>
      </c>
      <c r="W22" s="115">
        <f t="shared" si="4"/>
        <v>0</v>
      </c>
      <c r="X22" s="115">
        <f t="shared" si="4"/>
        <v>7.2</v>
      </c>
      <c r="Y22" s="115">
        <f t="shared" si="4"/>
        <v>0</v>
      </c>
      <c r="Z22" s="115">
        <f t="shared" si="4"/>
        <v>7.2</v>
      </c>
      <c r="AA22" s="115">
        <f t="shared" si="4"/>
        <v>1.26</v>
      </c>
      <c r="AB22" s="115">
        <f t="shared" si="4"/>
        <v>0</v>
      </c>
      <c r="AC22" s="115">
        <f t="shared" si="4"/>
        <v>0</v>
      </c>
      <c r="AD22" s="115">
        <f t="shared" si="4"/>
        <v>0</v>
      </c>
      <c r="AE22" s="115">
        <f t="shared" si="4"/>
        <v>0</v>
      </c>
      <c r="AF22" s="115">
        <f t="shared" si="4"/>
        <v>1.26</v>
      </c>
      <c r="AG22" s="115">
        <f t="shared" si="4"/>
        <v>0</v>
      </c>
      <c r="AH22" s="115">
        <f t="shared" si="4"/>
        <v>0</v>
      </c>
      <c r="AI22" s="115">
        <f t="shared" si="4"/>
        <v>0</v>
      </c>
      <c r="AJ22" s="115">
        <f t="shared" si="4"/>
        <v>0</v>
      </c>
      <c r="AK22" s="115">
        <f t="shared" si="4"/>
        <v>0</v>
      </c>
      <c r="AL22" s="115">
        <f t="shared" si="4"/>
        <v>0</v>
      </c>
      <c r="AM22" s="115">
        <f t="shared" si="4"/>
        <v>7.2</v>
      </c>
      <c r="AN22" s="115">
        <f t="shared" si="4"/>
        <v>0</v>
      </c>
      <c r="AO22" s="115">
        <f t="shared" si="4"/>
        <v>0</v>
      </c>
      <c r="AP22" s="115">
        <f t="shared" si="4"/>
        <v>0</v>
      </c>
      <c r="AQ22" s="115">
        <f t="shared" si="4"/>
        <v>0</v>
      </c>
      <c r="AR22" s="115">
        <f t="shared" si="4"/>
        <v>0</v>
      </c>
      <c r="AS22" s="115">
        <f t="shared" si="4"/>
        <v>0</v>
      </c>
      <c r="AT22" s="115">
        <f t="shared" si="4"/>
        <v>0</v>
      </c>
      <c r="AU22" s="115">
        <f t="shared" si="4"/>
        <v>0</v>
      </c>
      <c r="AV22" s="115">
        <f t="shared" si="4"/>
        <v>0</v>
      </c>
      <c r="AW22" s="115">
        <f t="shared" si="4"/>
        <v>7.2</v>
      </c>
      <c r="AX22" s="115">
        <f t="shared" si="4"/>
        <v>0</v>
      </c>
      <c r="AY22" s="115">
        <f t="shared" si="4"/>
        <v>0</v>
      </c>
      <c r="AZ22" s="115">
        <f t="shared" si="4"/>
        <v>1.26</v>
      </c>
      <c r="BA22" s="115">
        <f t="shared" si="4"/>
        <v>0</v>
      </c>
      <c r="BB22" s="115">
        <f t="shared" si="4"/>
        <v>7.2</v>
      </c>
      <c r="BC22" s="115">
        <f t="shared" si="4"/>
        <v>0</v>
      </c>
      <c r="BD22" s="115">
        <f t="shared" si="4"/>
        <v>0</v>
      </c>
      <c r="BE22" s="115">
        <f t="shared" si="4"/>
        <v>1.26</v>
      </c>
      <c r="BF22" s="115">
        <f t="shared" si="4"/>
        <v>0</v>
      </c>
      <c r="BG22" s="115">
        <f t="shared" si="4"/>
        <v>0</v>
      </c>
    </row>
    <row r="23" spans="1:59" ht="31.5">
      <c r="A23" s="92" t="str">
        <f>форма_1!A22</f>
        <v>1.2.</v>
      </c>
      <c r="B23" s="98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3" s="94" t="str">
        <f>форма_1!C22</f>
        <v>Г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115">
        <v>0</v>
      </c>
      <c r="AW23" s="115">
        <v>0</v>
      </c>
      <c r="AX23" s="115">
        <v>0</v>
      </c>
      <c r="AY23" s="115">
        <v>0</v>
      </c>
      <c r="AZ23" s="115">
        <v>0</v>
      </c>
      <c r="BA23" s="115">
        <v>0</v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0</v>
      </c>
    </row>
    <row r="24" spans="1:59" s="162" customFormat="1" ht="21" customHeight="1">
      <c r="A24" s="92" t="str">
        <f>форма_1!A23</f>
        <v>1.3.</v>
      </c>
      <c r="B24" s="98" t="str">
        <f>форма_1!B23</f>
        <v>Модернизация, техническое перевооружение, всего</v>
      </c>
      <c r="C24" s="94" t="str">
        <f>форма_1!C23</f>
        <v>Г</v>
      </c>
      <c r="D24" s="115">
        <f>D25</f>
        <v>0</v>
      </c>
      <c r="E24" s="115">
        <f aca="true" t="shared" si="5" ref="E24:BG24">E25</f>
        <v>0</v>
      </c>
      <c r="F24" s="115">
        <f t="shared" si="5"/>
        <v>0</v>
      </c>
      <c r="G24" s="115">
        <f t="shared" si="5"/>
        <v>1.26</v>
      </c>
      <c r="H24" s="115">
        <f t="shared" si="5"/>
        <v>0</v>
      </c>
      <c r="I24" s="115">
        <f t="shared" si="5"/>
        <v>0</v>
      </c>
      <c r="J24" s="115">
        <f t="shared" si="5"/>
        <v>0</v>
      </c>
      <c r="K24" s="115">
        <f t="shared" si="5"/>
        <v>0</v>
      </c>
      <c r="L24" s="115">
        <f t="shared" si="5"/>
        <v>1.26</v>
      </c>
      <c r="M24" s="115">
        <f t="shared" si="5"/>
        <v>0</v>
      </c>
      <c r="N24" s="115">
        <f t="shared" si="5"/>
        <v>0</v>
      </c>
      <c r="O24" s="115">
        <f t="shared" si="5"/>
        <v>0</v>
      </c>
      <c r="P24" s="115">
        <f t="shared" si="5"/>
        <v>0</v>
      </c>
      <c r="Q24" s="115">
        <f t="shared" si="5"/>
        <v>0</v>
      </c>
      <c r="R24" s="115">
        <f t="shared" si="5"/>
        <v>0</v>
      </c>
      <c r="S24" s="115">
        <f t="shared" si="5"/>
        <v>0</v>
      </c>
      <c r="T24" s="115">
        <f t="shared" si="5"/>
        <v>0</v>
      </c>
      <c r="U24" s="115">
        <f t="shared" si="5"/>
        <v>0</v>
      </c>
      <c r="V24" s="115">
        <f t="shared" si="5"/>
        <v>0</v>
      </c>
      <c r="W24" s="115">
        <f t="shared" si="5"/>
        <v>0</v>
      </c>
      <c r="X24" s="115">
        <f t="shared" si="5"/>
        <v>0</v>
      </c>
      <c r="Y24" s="115">
        <f t="shared" si="5"/>
        <v>0</v>
      </c>
      <c r="Z24" s="115">
        <f t="shared" si="5"/>
        <v>0</v>
      </c>
      <c r="AA24" s="115">
        <f t="shared" si="5"/>
        <v>1.26</v>
      </c>
      <c r="AB24" s="115">
        <f t="shared" si="5"/>
        <v>0</v>
      </c>
      <c r="AC24" s="115">
        <f t="shared" si="5"/>
        <v>0</v>
      </c>
      <c r="AD24" s="115">
        <f t="shared" si="5"/>
        <v>0</v>
      </c>
      <c r="AE24" s="115">
        <f t="shared" si="5"/>
        <v>0</v>
      </c>
      <c r="AF24" s="115">
        <f t="shared" si="5"/>
        <v>1.26</v>
      </c>
      <c r="AG24" s="115">
        <f t="shared" si="5"/>
        <v>0</v>
      </c>
      <c r="AH24" s="115">
        <f t="shared" si="5"/>
        <v>0</v>
      </c>
      <c r="AI24" s="115">
        <f t="shared" si="5"/>
        <v>0</v>
      </c>
      <c r="AJ24" s="115">
        <f t="shared" si="5"/>
        <v>0</v>
      </c>
      <c r="AK24" s="115">
        <f t="shared" si="5"/>
        <v>0</v>
      </c>
      <c r="AL24" s="115">
        <f t="shared" si="5"/>
        <v>0</v>
      </c>
      <c r="AM24" s="115">
        <f t="shared" si="5"/>
        <v>0</v>
      </c>
      <c r="AN24" s="115">
        <f t="shared" si="5"/>
        <v>0</v>
      </c>
      <c r="AO24" s="115">
        <f t="shared" si="5"/>
        <v>0</v>
      </c>
      <c r="AP24" s="115">
        <f t="shared" si="5"/>
        <v>0</v>
      </c>
      <c r="AQ24" s="115">
        <f t="shared" si="5"/>
        <v>0</v>
      </c>
      <c r="AR24" s="115">
        <f t="shared" si="5"/>
        <v>0</v>
      </c>
      <c r="AS24" s="115">
        <f t="shared" si="5"/>
        <v>0</v>
      </c>
      <c r="AT24" s="115">
        <f t="shared" si="5"/>
        <v>0</v>
      </c>
      <c r="AU24" s="115">
        <f t="shared" si="5"/>
        <v>0</v>
      </c>
      <c r="AV24" s="115">
        <f t="shared" si="5"/>
        <v>0</v>
      </c>
      <c r="AW24" s="115">
        <f t="shared" si="5"/>
        <v>0</v>
      </c>
      <c r="AX24" s="115">
        <f t="shared" si="5"/>
        <v>0</v>
      </c>
      <c r="AY24" s="115">
        <f t="shared" si="5"/>
        <v>0</v>
      </c>
      <c r="AZ24" s="115">
        <f t="shared" si="5"/>
        <v>1.26</v>
      </c>
      <c r="BA24" s="115">
        <f t="shared" si="5"/>
        <v>0</v>
      </c>
      <c r="BB24" s="115">
        <f t="shared" si="5"/>
        <v>0</v>
      </c>
      <c r="BC24" s="115">
        <f t="shared" si="5"/>
        <v>0</v>
      </c>
      <c r="BD24" s="115">
        <f t="shared" si="5"/>
        <v>0</v>
      </c>
      <c r="BE24" s="115">
        <f t="shared" si="5"/>
        <v>1.26</v>
      </c>
      <c r="BF24" s="115">
        <f t="shared" si="5"/>
        <v>0</v>
      </c>
      <c r="BG24" s="115">
        <f t="shared" si="5"/>
        <v>0</v>
      </c>
    </row>
    <row r="25" spans="1:59" ht="31.5">
      <c r="A25" s="92" t="str">
        <f>форма_1!A24</f>
        <v>1.3.1.</v>
      </c>
      <c r="B25" s="98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5" s="94" t="str">
        <f>форма_1!C24</f>
        <v>Г</v>
      </c>
      <c r="D25" s="115">
        <f>D26</f>
        <v>0</v>
      </c>
      <c r="E25" s="115">
        <f aca="true" t="shared" si="6" ref="E25:BG25">E26</f>
        <v>0</v>
      </c>
      <c r="F25" s="115">
        <f t="shared" si="6"/>
        <v>0</v>
      </c>
      <c r="G25" s="115">
        <f t="shared" si="6"/>
        <v>1.26</v>
      </c>
      <c r="H25" s="115">
        <f t="shared" si="6"/>
        <v>0</v>
      </c>
      <c r="I25" s="115">
        <f t="shared" si="6"/>
        <v>0</v>
      </c>
      <c r="J25" s="115">
        <f t="shared" si="6"/>
        <v>0</v>
      </c>
      <c r="K25" s="115">
        <f t="shared" si="6"/>
        <v>0</v>
      </c>
      <c r="L25" s="115">
        <f t="shared" si="6"/>
        <v>1.26</v>
      </c>
      <c r="M25" s="115">
        <f t="shared" si="6"/>
        <v>0</v>
      </c>
      <c r="N25" s="115">
        <f t="shared" si="6"/>
        <v>0</v>
      </c>
      <c r="O25" s="115">
        <f t="shared" si="6"/>
        <v>0</v>
      </c>
      <c r="P25" s="115">
        <f t="shared" si="6"/>
        <v>0</v>
      </c>
      <c r="Q25" s="115">
        <f t="shared" si="6"/>
        <v>0</v>
      </c>
      <c r="R25" s="115">
        <f t="shared" si="6"/>
        <v>0</v>
      </c>
      <c r="S25" s="115">
        <f t="shared" si="6"/>
        <v>0</v>
      </c>
      <c r="T25" s="115">
        <f t="shared" si="6"/>
        <v>0</v>
      </c>
      <c r="U25" s="115">
        <f t="shared" si="6"/>
        <v>0</v>
      </c>
      <c r="V25" s="115">
        <f t="shared" si="6"/>
        <v>0</v>
      </c>
      <c r="W25" s="115">
        <f t="shared" si="6"/>
        <v>0</v>
      </c>
      <c r="X25" s="115">
        <f t="shared" si="6"/>
        <v>0</v>
      </c>
      <c r="Y25" s="115">
        <f t="shared" si="6"/>
        <v>0</v>
      </c>
      <c r="Z25" s="115">
        <f t="shared" si="6"/>
        <v>0</v>
      </c>
      <c r="AA25" s="115">
        <f t="shared" si="6"/>
        <v>1.26</v>
      </c>
      <c r="AB25" s="115">
        <f t="shared" si="6"/>
        <v>0</v>
      </c>
      <c r="AC25" s="115">
        <f t="shared" si="6"/>
        <v>0</v>
      </c>
      <c r="AD25" s="115">
        <f t="shared" si="6"/>
        <v>0</v>
      </c>
      <c r="AE25" s="115">
        <f t="shared" si="6"/>
        <v>0</v>
      </c>
      <c r="AF25" s="115">
        <f t="shared" si="6"/>
        <v>1.26</v>
      </c>
      <c r="AG25" s="115">
        <f t="shared" si="6"/>
        <v>0</v>
      </c>
      <c r="AH25" s="115">
        <f t="shared" si="6"/>
        <v>0</v>
      </c>
      <c r="AI25" s="115">
        <f t="shared" si="6"/>
        <v>0</v>
      </c>
      <c r="AJ25" s="115">
        <f t="shared" si="6"/>
        <v>0</v>
      </c>
      <c r="AK25" s="115">
        <f t="shared" si="6"/>
        <v>0</v>
      </c>
      <c r="AL25" s="115">
        <f t="shared" si="6"/>
        <v>0</v>
      </c>
      <c r="AM25" s="115">
        <f t="shared" si="6"/>
        <v>0</v>
      </c>
      <c r="AN25" s="115">
        <f t="shared" si="6"/>
        <v>0</v>
      </c>
      <c r="AO25" s="115">
        <f t="shared" si="6"/>
        <v>0</v>
      </c>
      <c r="AP25" s="115">
        <f t="shared" si="6"/>
        <v>0</v>
      </c>
      <c r="AQ25" s="115">
        <f t="shared" si="6"/>
        <v>0</v>
      </c>
      <c r="AR25" s="115">
        <f t="shared" si="6"/>
        <v>0</v>
      </c>
      <c r="AS25" s="115">
        <f t="shared" si="6"/>
        <v>0</v>
      </c>
      <c r="AT25" s="115">
        <f t="shared" si="6"/>
        <v>0</v>
      </c>
      <c r="AU25" s="115">
        <f t="shared" si="6"/>
        <v>0</v>
      </c>
      <c r="AV25" s="115">
        <f t="shared" si="6"/>
        <v>0</v>
      </c>
      <c r="AW25" s="115">
        <f t="shared" si="6"/>
        <v>0</v>
      </c>
      <c r="AX25" s="115">
        <f t="shared" si="6"/>
        <v>0</v>
      </c>
      <c r="AY25" s="115">
        <f t="shared" si="6"/>
        <v>0</v>
      </c>
      <c r="AZ25" s="115">
        <f t="shared" si="6"/>
        <v>1.26</v>
      </c>
      <c r="BA25" s="115">
        <f t="shared" si="6"/>
        <v>0</v>
      </c>
      <c r="BB25" s="115">
        <f t="shared" si="6"/>
        <v>0</v>
      </c>
      <c r="BC25" s="115">
        <f t="shared" si="6"/>
        <v>0</v>
      </c>
      <c r="BD25" s="115">
        <f t="shared" si="6"/>
        <v>0</v>
      </c>
      <c r="BE25" s="115">
        <f t="shared" si="6"/>
        <v>1.26</v>
      </c>
      <c r="BF25" s="115">
        <f t="shared" si="6"/>
        <v>0</v>
      </c>
      <c r="BG25" s="115">
        <f t="shared" si="6"/>
        <v>0</v>
      </c>
    </row>
    <row r="26" spans="1:59" s="162" customFormat="1" ht="12.75">
      <c r="A26" s="94" t="str">
        <f>форма_1!A25</f>
        <v>1.3.1.1.</v>
      </c>
      <c r="B26" s="101" t="str">
        <f>форма_1!B25</f>
        <v>Увеличение мощности КТПН на ВДЭС с. Головнино, о.Кунашир</v>
      </c>
      <c r="C26" s="94" t="str">
        <f>форма_1!C25</f>
        <v>I_4KG_KTP_VDES</v>
      </c>
      <c r="D26" s="211">
        <v>0</v>
      </c>
      <c r="E26" s="211">
        <v>0</v>
      </c>
      <c r="F26" s="211">
        <v>0</v>
      </c>
      <c r="G26" s="211">
        <v>1.26</v>
      </c>
      <c r="H26" s="211">
        <v>0</v>
      </c>
      <c r="I26" s="211">
        <v>0</v>
      </c>
      <c r="J26" s="211">
        <v>0</v>
      </c>
      <c r="K26" s="211">
        <v>0</v>
      </c>
      <c r="L26" s="211">
        <v>1.26</v>
      </c>
      <c r="M26" s="211">
        <v>0</v>
      </c>
      <c r="N26" s="211">
        <f>форма_3!H27</f>
        <v>0</v>
      </c>
      <c r="O26" s="211">
        <f>форма_3!I27</f>
        <v>0</v>
      </c>
      <c r="P26" s="211">
        <f>форма_5!G26</f>
        <v>0</v>
      </c>
      <c r="Q26" s="211">
        <f>форма_5!H26</f>
        <v>0</v>
      </c>
      <c r="R26" s="211">
        <f>форма_5!I26</f>
        <v>0</v>
      </c>
      <c r="S26" s="211">
        <f>форма_3!O27</f>
        <v>0</v>
      </c>
      <c r="T26" s="211">
        <f>форма_3!P27</f>
        <v>0</v>
      </c>
      <c r="U26" s="211">
        <f>форма_5!L26</f>
        <v>0</v>
      </c>
      <c r="V26" s="211">
        <f>форма_5!M26</f>
        <v>0</v>
      </c>
      <c r="W26" s="211">
        <f>форма_5!N26</f>
        <v>0</v>
      </c>
      <c r="X26" s="211">
        <f>форма_3!V27</f>
        <v>0</v>
      </c>
      <c r="Y26" s="211">
        <v>0</v>
      </c>
      <c r="Z26" s="211">
        <f>форма_5!Q26</f>
        <v>0</v>
      </c>
      <c r="AA26" s="211">
        <f>форма_3!Y27</f>
        <v>1.26</v>
      </c>
      <c r="AB26" s="211">
        <f>форма_5!S26</f>
        <v>0</v>
      </c>
      <c r="AC26" s="211">
        <f>форма_3!AC27</f>
        <v>0</v>
      </c>
      <c r="AD26" s="211">
        <f>форма_5!U26</f>
        <v>0</v>
      </c>
      <c r="AE26" s="211">
        <v>0</v>
      </c>
      <c r="AF26" s="211">
        <f>форма_3!AF27</f>
        <v>1.26</v>
      </c>
      <c r="AG26" s="211">
        <v>0</v>
      </c>
      <c r="AH26" s="211">
        <f>форма_5!Y26</f>
        <v>0</v>
      </c>
      <c r="AI26" s="211">
        <v>0</v>
      </c>
      <c r="AJ26" s="211">
        <f>форма_5!AA26</f>
        <v>0</v>
      </c>
      <c r="AK26" s="211">
        <f>форма_5!AB26</f>
        <v>0</v>
      </c>
      <c r="AL26" s="211">
        <f>форма_5!AC26</f>
        <v>0</v>
      </c>
      <c r="AM26" s="211">
        <f>форма_5!AD26</f>
        <v>0</v>
      </c>
      <c r="AN26" s="211">
        <f>форма_5!AE26</f>
        <v>0</v>
      </c>
      <c r="AO26" s="211">
        <f>форма_3!AS27</f>
        <v>0</v>
      </c>
      <c r="AP26" s="211">
        <f>форма_5!AG26</f>
        <v>0</v>
      </c>
      <c r="AQ26" s="211">
        <f>форма_5!AH26</f>
        <v>0</v>
      </c>
      <c r="AR26" s="211">
        <f>форма_3!BE27</f>
        <v>0</v>
      </c>
      <c r="AS26" s="211">
        <f>форма_5!AP26</f>
        <v>0</v>
      </c>
      <c r="AT26" s="211">
        <f>форма_5!AQ26</f>
        <v>0</v>
      </c>
      <c r="AU26" s="211">
        <f>форма_5!AR26</f>
        <v>0</v>
      </c>
      <c r="AV26" s="211">
        <f>форма_5!AS26</f>
        <v>0</v>
      </c>
      <c r="AW26" s="211">
        <f>N26+X26</f>
        <v>0</v>
      </c>
      <c r="AX26" s="211">
        <f>O26</f>
        <v>0</v>
      </c>
      <c r="AY26" s="211">
        <v>0</v>
      </c>
      <c r="AZ26" s="211">
        <f>AA26</f>
        <v>1.26</v>
      </c>
      <c r="BA26" s="211">
        <v>0</v>
      </c>
      <c r="BB26" s="211">
        <f>S26+AC26+AM26+AR26</f>
        <v>0</v>
      </c>
      <c r="BC26" s="211">
        <f>T26+AD26+AN26+AS26</f>
        <v>0</v>
      </c>
      <c r="BD26" s="211">
        <f>U26+AE26+AO26+AT26</f>
        <v>0</v>
      </c>
      <c r="BE26" s="211">
        <f>V26+AF26+AP26+AU26</f>
        <v>1.26</v>
      </c>
      <c r="BF26" s="211">
        <v>0</v>
      </c>
      <c r="BG26" s="211">
        <v>0</v>
      </c>
    </row>
    <row r="27" spans="1:59" s="162" customFormat="1" ht="12.75">
      <c r="A27" s="92" t="str">
        <f>форма_1!A26</f>
        <v>1.5.</v>
      </c>
      <c r="B27" s="98" t="str">
        <f>форма_1!B26</f>
        <v>Новое строительство, всего, в том числе:</v>
      </c>
      <c r="C27" s="94" t="str">
        <f>форма_1!C26</f>
        <v>Г</v>
      </c>
      <c r="D27" s="115">
        <f>D28</f>
        <v>7.2</v>
      </c>
      <c r="E27" s="115">
        <f aca="true" t="shared" si="7" ref="E27:BG27">E28</f>
        <v>0</v>
      </c>
      <c r="F27" s="115">
        <f t="shared" si="7"/>
        <v>0</v>
      </c>
      <c r="G27" s="115">
        <f t="shared" si="7"/>
        <v>0</v>
      </c>
      <c r="H27" s="115">
        <f t="shared" si="7"/>
        <v>0</v>
      </c>
      <c r="I27" s="115">
        <f t="shared" si="7"/>
        <v>7.2</v>
      </c>
      <c r="J27" s="115">
        <f t="shared" si="7"/>
        <v>0</v>
      </c>
      <c r="K27" s="115">
        <f t="shared" si="7"/>
        <v>0</v>
      </c>
      <c r="L27" s="115">
        <f t="shared" si="7"/>
        <v>0</v>
      </c>
      <c r="M27" s="115">
        <f t="shared" si="7"/>
        <v>0</v>
      </c>
      <c r="N27" s="115">
        <f t="shared" si="7"/>
        <v>0</v>
      </c>
      <c r="O27" s="115">
        <f t="shared" si="7"/>
        <v>0</v>
      </c>
      <c r="P27" s="115">
        <f t="shared" si="7"/>
        <v>0</v>
      </c>
      <c r="Q27" s="115">
        <f t="shared" si="7"/>
        <v>0</v>
      </c>
      <c r="R27" s="115">
        <f t="shared" si="7"/>
        <v>0</v>
      </c>
      <c r="S27" s="115">
        <f t="shared" si="7"/>
        <v>0</v>
      </c>
      <c r="T27" s="115">
        <f t="shared" si="7"/>
        <v>0</v>
      </c>
      <c r="U27" s="115">
        <f t="shared" si="7"/>
        <v>0</v>
      </c>
      <c r="V27" s="115">
        <f t="shared" si="7"/>
        <v>0</v>
      </c>
      <c r="W27" s="115">
        <f t="shared" si="7"/>
        <v>0</v>
      </c>
      <c r="X27" s="115">
        <f t="shared" si="7"/>
        <v>7.2</v>
      </c>
      <c r="Y27" s="115">
        <f t="shared" si="7"/>
        <v>0</v>
      </c>
      <c r="Z27" s="115">
        <f t="shared" si="7"/>
        <v>7.2</v>
      </c>
      <c r="AA27" s="115">
        <f t="shared" si="7"/>
        <v>0</v>
      </c>
      <c r="AB27" s="115">
        <f t="shared" si="7"/>
        <v>0</v>
      </c>
      <c r="AC27" s="115">
        <f t="shared" si="7"/>
        <v>0</v>
      </c>
      <c r="AD27" s="115">
        <f t="shared" si="7"/>
        <v>0</v>
      </c>
      <c r="AE27" s="115">
        <f t="shared" si="7"/>
        <v>0</v>
      </c>
      <c r="AF27" s="115">
        <f t="shared" si="7"/>
        <v>0</v>
      </c>
      <c r="AG27" s="115">
        <f t="shared" si="7"/>
        <v>0</v>
      </c>
      <c r="AH27" s="115">
        <f t="shared" si="7"/>
        <v>0</v>
      </c>
      <c r="AI27" s="115">
        <f t="shared" si="7"/>
        <v>0</v>
      </c>
      <c r="AJ27" s="115">
        <f t="shared" si="7"/>
        <v>0</v>
      </c>
      <c r="AK27" s="115">
        <f t="shared" si="7"/>
        <v>0</v>
      </c>
      <c r="AL27" s="115">
        <f t="shared" si="7"/>
        <v>0</v>
      </c>
      <c r="AM27" s="115">
        <f t="shared" si="7"/>
        <v>7.2</v>
      </c>
      <c r="AN27" s="115">
        <f t="shared" si="7"/>
        <v>0</v>
      </c>
      <c r="AO27" s="115">
        <f t="shared" si="7"/>
        <v>0</v>
      </c>
      <c r="AP27" s="115">
        <f t="shared" si="7"/>
        <v>0</v>
      </c>
      <c r="AQ27" s="115">
        <f t="shared" si="7"/>
        <v>0</v>
      </c>
      <c r="AR27" s="115">
        <f t="shared" si="7"/>
        <v>0</v>
      </c>
      <c r="AS27" s="115">
        <f t="shared" si="7"/>
        <v>0</v>
      </c>
      <c r="AT27" s="115">
        <f t="shared" si="7"/>
        <v>0</v>
      </c>
      <c r="AU27" s="115">
        <f t="shared" si="7"/>
        <v>0</v>
      </c>
      <c r="AV27" s="115">
        <f t="shared" si="7"/>
        <v>0</v>
      </c>
      <c r="AW27" s="115">
        <f t="shared" si="7"/>
        <v>7.2</v>
      </c>
      <c r="AX27" s="115">
        <f t="shared" si="7"/>
        <v>0</v>
      </c>
      <c r="AY27" s="115">
        <f t="shared" si="7"/>
        <v>0</v>
      </c>
      <c r="AZ27" s="115">
        <f t="shared" si="7"/>
        <v>0</v>
      </c>
      <c r="BA27" s="115">
        <f t="shared" si="7"/>
        <v>0</v>
      </c>
      <c r="BB27" s="115">
        <f t="shared" si="7"/>
        <v>7.2</v>
      </c>
      <c r="BC27" s="115">
        <f t="shared" si="7"/>
        <v>0</v>
      </c>
      <c r="BD27" s="115">
        <f t="shared" si="7"/>
        <v>0</v>
      </c>
      <c r="BE27" s="115">
        <f t="shared" si="7"/>
        <v>0</v>
      </c>
      <c r="BF27" s="115">
        <f t="shared" si="7"/>
        <v>0</v>
      </c>
      <c r="BG27" s="115">
        <f t="shared" si="7"/>
        <v>0</v>
      </c>
    </row>
    <row r="28" spans="1:59" ht="21">
      <c r="A28" s="92" t="str">
        <f>форма_1!A27</f>
        <v>1.5.1.</v>
      </c>
      <c r="B28" s="98" t="str">
        <f>форма_1!B27</f>
        <v>Новое строительство объектов по производству электрической энергии, всего, в том числе:</v>
      </c>
      <c r="C28" s="94" t="str">
        <f>форма_1!C27</f>
        <v>Г</v>
      </c>
      <c r="D28" s="115">
        <f>D29</f>
        <v>7.2</v>
      </c>
      <c r="E28" s="115">
        <f aca="true" t="shared" si="8" ref="E28:BG28">E29</f>
        <v>0</v>
      </c>
      <c r="F28" s="115">
        <f t="shared" si="8"/>
        <v>0</v>
      </c>
      <c r="G28" s="115">
        <f t="shared" si="8"/>
        <v>0</v>
      </c>
      <c r="H28" s="115">
        <f t="shared" si="8"/>
        <v>0</v>
      </c>
      <c r="I28" s="115">
        <f t="shared" si="8"/>
        <v>7.2</v>
      </c>
      <c r="J28" s="115">
        <f t="shared" si="8"/>
        <v>0</v>
      </c>
      <c r="K28" s="115">
        <f t="shared" si="8"/>
        <v>0</v>
      </c>
      <c r="L28" s="115">
        <f t="shared" si="8"/>
        <v>0</v>
      </c>
      <c r="M28" s="115">
        <f t="shared" si="8"/>
        <v>0</v>
      </c>
      <c r="N28" s="115">
        <f t="shared" si="8"/>
        <v>0</v>
      </c>
      <c r="O28" s="115">
        <f t="shared" si="8"/>
        <v>0</v>
      </c>
      <c r="P28" s="115">
        <f t="shared" si="8"/>
        <v>0</v>
      </c>
      <c r="Q28" s="115">
        <f t="shared" si="8"/>
        <v>0</v>
      </c>
      <c r="R28" s="115">
        <f t="shared" si="8"/>
        <v>0</v>
      </c>
      <c r="S28" s="115">
        <f t="shared" si="8"/>
        <v>0</v>
      </c>
      <c r="T28" s="115">
        <f t="shared" si="8"/>
        <v>0</v>
      </c>
      <c r="U28" s="115">
        <f t="shared" si="8"/>
        <v>0</v>
      </c>
      <c r="V28" s="115">
        <f t="shared" si="8"/>
        <v>0</v>
      </c>
      <c r="W28" s="115">
        <f t="shared" si="8"/>
        <v>0</v>
      </c>
      <c r="X28" s="115">
        <f t="shared" si="8"/>
        <v>7.2</v>
      </c>
      <c r="Y28" s="115">
        <f t="shared" si="8"/>
        <v>0</v>
      </c>
      <c r="Z28" s="115">
        <f t="shared" si="8"/>
        <v>7.2</v>
      </c>
      <c r="AA28" s="115">
        <f t="shared" si="8"/>
        <v>0</v>
      </c>
      <c r="AB28" s="115">
        <f t="shared" si="8"/>
        <v>0</v>
      </c>
      <c r="AC28" s="115">
        <f t="shared" si="8"/>
        <v>0</v>
      </c>
      <c r="AD28" s="115">
        <f t="shared" si="8"/>
        <v>0</v>
      </c>
      <c r="AE28" s="115">
        <f t="shared" si="8"/>
        <v>0</v>
      </c>
      <c r="AF28" s="115">
        <f t="shared" si="8"/>
        <v>0</v>
      </c>
      <c r="AG28" s="115">
        <f t="shared" si="8"/>
        <v>0</v>
      </c>
      <c r="AH28" s="115">
        <f t="shared" si="8"/>
        <v>0</v>
      </c>
      <c r="AI28" s="115">
        <f t="shared" si="8"/>
        <v>0</v>
      </c>
      <c r="AJ28" s="115">
        <f t="shared" si="8"/>
        <v>0</v>
      </c>
      <c r="AK28" s="115">
        <f t="shared" si="8"/>
        <v>0</v>
      </c>
      <c r="AL28" s="115">
        <f t="shared" si="8"/>
        <v>0</v>
      </c>
      <c r="AM28" s="115">
        <f t="shared" si="8"/>
        <v>7.2</v>
      </c>
      <c r="AN28" s="115">
        <f t="shared" si="8"/>
        <v>0</v>
      </c>
      <c r="AO28" s="115">
        <f t="shared" si="8"/>
        <v>0</v>
      </c>
      <c r="AP28" s="115">
        <f t="shared" si="8"/>
        <v>0</v>
      </c>
      <c r="AQ28" s="115">
        <f t="shared" si="8"/>
        <v>0</v>
      </c>
      <c r="AR28" s="115">
        <f t="shared" si="8"/>
        <v>0</v>
      </c>
      <c r="AS28" s="115">
        <f t="shared" si="8"/>
        <v>0</v>
      </c>
      <c r="AT28" s="115">
        <f t="shared" si="8"/>
        <v>0</v>
      </c>
      <c r="AU28" s="115">
        <f t="shared" si="8"/>
        <v>0</v>
      </c>
      <c r="AV28" s="115">
        <f t="shared" si="8"/>
        <v>0</v>
      </c>
      <c r="AW28" s="115">
        <f t="shared" si="8"/>
        <v>7.2</v>
      </c>
      <c r="AX28" s="115">
        <f t="shared" si="8"/>
        <v>0</v>
      </c>
      <c r="AY28" s="115">
        <f t="shared" si="8"/>
        <v>0</v>
      </c>
      <c r="AZ28" s="115">
        <f t="shared" si="8"/>
        <v>0</v>
      </c>
      <c r="BA28" s="115">
        <f t="shared" si="8"/>
        <v>0</v>
      </c>
      <c r="BB28" s="115">
        <f t="shared" si="8"/>
        <v>7.2</v>
      </c>
      <c r="BC28" s="115">
        <f t="shared" si="8"/>
        <v>0</v>
      </c>
      <c r="BD28" s="115">
        <f t="shared" si="8"/>
        <v>0</v>
      </c>
      <c r="BE28" s="115">
        <f t="shared" si="8"/>
        <v>0</v>
      </c>
      <c r="BF28" s="115">
        <f t="shared" si="8"/>
        <v>0</v>
      </c>
      <c r="BG28" s="115">
        <f t="shared" si="8"/>
        <v>0</v>
      </c>
    </row>
    <row r="29" spans="1:59" s="162" customFormat="1" ht="21">
      <c r="A29" s="94" t="str">
        <f>форма_1!A28</f>
        <v>1.5.1.1.</v>
      </c>
      <c r="B29" s="101" t="str">
        <f>форма_1!B28</f>
        <v>Строительство дизельной электростанции в с. Крабозаводское, о. Шикотан</v>
      </c>
      <c r="C29" s="94" t="str">
        <f>форма_1!C28</f>
        <v>  I_1SHK_DGS</v>
      </c>
      <c r="D29" s="211">
        <v>7.2</v>
      </c>
      <c r="E29" s="211">
        <v>0</v>
      </c>
      <c r="F29" s="211">
        <v>0</v>
      </c>
      <c r="G29" s="211">
        <v>0</v>
      </c>
      <c r="H29" s="211">
        <v>0</v>
      </c>
      <c r="I29" s="211">
        <v>7.2</v>
      </c>
      <c r="J29" s="211">
        <v>0</v>
      </c>
      <c r="K29" s="211">
        <v>0</v>
      </c>
      <c r="L29" s="211">
        <v>0</v>
      </c>
      <c r="M29" s="211">
        <v>0</v>
      </c>
      <c r="N29" s="211">
        <f>форма_3!H30</f>
        <v>0</v>
      </c>
      <c r="O29" s="211">
        <f>форма_3!I30</f>
        <v>0</v>
      </c>
      <c r="P29" s="211">
        <f>форма_5!G29</f>
        <v>0</v>
      </c>
      <c r="Q29" s="211">
        <f>форма_5!H29</f>
        <v>0</v>
      </c>
      <c r="R29" s="211">
        <f>форма_5!I29</f>
        <v>0</v>
      </c>
      <c r="S29" s="211">
        <f>форма_3!O30</f>
        <v>0</v>
      </c>
      <c r="T29" s="211">
        <f>форма_3!P30</f>
        <v>0</v>
      </c>
      <c r="U29" s="211">
        <f>форма_5!L29</f>
        <v>0</v>
      </c>
      <c r="V29" s="211">
        <f>форма_5!M29</f>
        <v>0</v>
      </c>
      <c r="W29" s="211">
        <f>форма_5!N29</f>
        <v>0</v>
      </c>
      <c r="X29" s="211">
        <f>форма_3!V30</f>
        <v>7.2</v>
      </c>
      <c r="Y29" s="211">
        <v>0</v>
      </c>
      <c r="Z29" s="211">
        <f>форма_5!Q29</f>
        <v>7.2</v>
      </c>
      <c r="AA29" s="211">
        <f>форма_3!Y30</f>
        <v>0</v>
      </c>
      <c r="AB29" s="211">
        <f>форма_5!S29</f>
        <v>0</v>
      </c>
      <c r="AC29" s="211">
        <f>форма_3!AC30</f>
        <v>0</v>
      </c>
      <c r="AD29" s="211">
        <f>форма_5!U29</f>
        <v>0</v>
      </c>
      <c r="AE29" s="211">
        <v>0</v>
      </c>
      <c r="AF29" s="211">
        <f>форма_3!AF30</f>
        <v>0</v>
      </c>
      <c r="AG29" s="211">
        <v>0</v>
      </c>
      <c r="AH29" s="211">
        <f>форма_5!Y29</f>
        <v>0</v>
      </c>
      <c r="AI29" s="211">
        <f>форма_5!Z29</f>
        <v>0</v>
      </c>
      <c r="AJ29" s="211">
        <f>форма_5!AA29</f>
        <v>0</v>
      </c>
      <c r="AK29" s="211">
        <f>форма_5!AB29</f>
        <v>0</v>
      </c>
      <c r="AL29" s="211">
        <f>форма_5!AC29</f>
        <v>0</v>
      </c>
      <c r="AM29" s="211">
        <v>7.2</v>
      </c>
      <c r="AN29" s="211">
        <f>форма_5!AE29</f>
        <v>0</v>
      </c>
      <c r="AO29" s="211">
        <f>форма_3!AS30</f>
        <v>0</v>
      </c>
      <c r="AP29" s="211">
        <f>форма_5!AG29</f>
        <v>0</v>
      </c>
      <c r="AQ29" s="211">
        <v>0</v>
      </c>
      <c r="AR29" s="211">
        <f>форма_3!BE30</f>
        <v>0</v>
      </c>
      <c r="AS29" s="211">
        <f>форма_5!AP29</f>
        <v>0</v>
      </c>
      <c r="AT29" s="211">
        <f>форма_5!AQ29</f>
        <v>0</v>
      </c>
      <c r="AU29" s="211">
        <f>форма_5!AR29</f>
        <v>0</v>
      </c>
      <c r="AV29" s="211">
        <f>форма_5!AS29</f>
        <v>0</v>
      </c>
      <c r="AW29" s="211">
        <f>N29+X29</f>
        <v>7.2</v>
      </c>
      <c r="AX29" s="211">
        <f>O29</f>
        <v>0</v>
      </c>
      <c r="AY29" s="211">
        <v>0</v>
      </c>
      <c r="AZ29" s="211">
        <f>AA29</f>
        <v>0</v>
      </c>
      <c r="BA29" s="211">
        <v>0</v>
      </c>
      <c r="BB29" s="211">
        <f>S29+AC29+AM29+AR29</f>
        <v>7.2</v>
      </c>
      <c r="BC29" s="211">
        <f>T29+AD29+AN29+AS29</f>
        <v>0</v>
      </c>
      <c r="BD29" s="211">
        <f>U29+AE29+AO29+AT29</f>
        <v>0</v>
      </c>
      <c r="BE29" s="211">
        <f>V29+AF29+AP29+AU29</f>
        <v>0</v>
      </c>
      <c r="BF29" s="211">
        <v>0</v>
      </c>
      <c r="BG29" s="211">
        <v>0</v>
      </c>
    </row>
    <row r="30" spans="1:59" ht="21">
      <c r="A30" s="92" t="str">
        <f>форма_1!A29</f>
        <v>2</v>
      </c>
      <c r="B30" s="98" t="str">
        <f>форма_1!B29</f>
        <v>Всего по МО "Курильский городской округ"Сахалинская область, о. Итуруп, с. Китовое, с. Рейдово</v>
      </c>
      <c r="C30" s="94" t="str">
        <f>форма_1!C29</f>
        <v>Г</v>
      </c>
      <c r="D30" s="115">
        <f>D31+D32+D37</f>
        <v>3.2</v>
      </c>
      <c r="E30" s="115">
        <f aca="true" t="shared" si="9" ref="E30:BG30">E31+E32+E37</f>
        <v>2.2</v>
      </c>
      <c r="F30" s="115">
        <f t="shared" si="9"/>
        <v>0</v>
      </c>
      <c r="G30" s="115">
        <f t="shared" si="9"/>
        <v>0</v>
      </c>
      <c r="H30" s="115">
        <f t="shared" si="9"/>
        <v>0</v>
      </c>
      <c r="I30" s="115">
        <f t="shared" si="9"/>
        <v>0.25</v>
      </c>
      <c r="J30" s="115">
        <f t="shared" si="9"/>
        <v>0</v>
      </c>
      <c r="K30" s="115">
        <f t="shared" si="9"/>
        <v>0</v>
      </c>
      <c r="L30" s="115">
        <f t="shared" si="9"/>
        <v>2.08</v>
      </c>
      <c r="M30" s="115">
        <f t="shared" si="9"/>
        <v>0</v>
      </c>
      <c r="N30" s="115">
        <f t="shared" si="9"/>
        <v>3.2</v>
      </c>
      <c r="O30" s="115">
        <f t="shared" si="9"/>
        <v>2.2</v>
      </c>
      <c r="P30" s="115">
        <f t="shared" si="9"/>
        <v>0</v>
      </c>
      <c r="Q30" s="115">
        <f t="shared" si="9"/>
        <v>0</v>
      </c>
      <c r="R30" s="115">
        <f t="shared" si="9"/>
        <v>0</v>
      </c>
      <c r="S30" s="115">
        <f t="shared" si="9"/>
        <v>3.2</v>
      </c>
      <c r="T30" s="115">
        <f t="shared" si="9"/>
        <v>2.2</v>
      </c>
      <c r="U30" s="115">
        <f t="shared" si="9"/>
        <v>2.2</v>
      </c>
      <c r="V30" s="115">
        <f t="shared" si="9"/>
        <v>0</v>
      </c>
      <c r="W30" s="115">
        <f t="shared" si="9"/>
        <v>0</v>
      </c>
      <c r="X30" s="115">
        <f t="shared" si="9"/>
        <v>0</v>
      </c>
      <c r="Y30" s="115">
        <f t="shared" si="9"/>
        <v>0</v>
      </c>
      <c r="Z30" s="115">
        <f t="shared" si="9"/>
        <v>0</v>
      </c>
      <c r="AA30" s="115">
        <f t="shared" si="9"/>
        <v>0</v>
      </c>
      <c r="AB30" s="115">
        <f t="shared" si="9"/>
        <v>0</v>
      </c>
      <c r="AC30" s="115">
        <f t="shared" si="9"/>
        <v>0</v>
      </c>
      <c r="AD30" s="115">
        <f t="shared" si="9"/>
        <v>0</v>
      </c>
      <c r="AE30" s="115">
        <f t="shared" si="9"/>
        <v>0</v>
      </c>
      <c r="AF30" s="115">
        <f t="shared" si="9"/>
        <v>0</v>
      </c>
      <c r="AG30" s="115">
        <f t="shared" si="9"/>
        <v>0</v>
      </c>
      <c r="AH30" s="115">
        <f t="shared" si="9"/>
        <v>0</v>
      </c>
      <c r="AI30" s="115">
        <f t="shared" si="9"/>
        <v>0</v>
      </c>
      <c r="AJ30" s="115">
        <f t="shared" si="9"/>
        <v>0</v>
      </c>
      <c r="AK30" s="115">
        <f t="shared" si="9"/>
        <v>0</v>
      </c>
      <c r="AL30" s="115">
        <f t="shared" si="9"/>
        <v>0</v>
      </c>
      <c r="AM30" s="115">
        <f t="shared" si="9"/>
        <v>0.25</v>
      </c>
      <c r="AN30" s="115">
        <f t="shared" si="9"/>
        <v>0</v>
      </c>
      <c r="AO30" s="115">
        <f t="shared" si="9"/>
        <v>0</v>
      </c>
      <c r="AP30" s="115">
        <f t="shared" si="9"/>
        <v>2.08</v>
      </c>
      <c r="AQ30" s="115">
        <f t="shared" si="9"/>
        <v>0</v>
      </c>
      <c r="AR30" s="115">
        <f t="shared" si="9"/>
        <v>0</v>
      </c>
      <c r="AS30" s="115">
        <f t="shared" si="9"/>
        <v>0</v>
      </c>
      <c r="AT30" s="115">
        <f t="shared" si="9"/>
        <v>0</v>
      </c>
      <c r="AU30" s="115">
        <f t="shared" si="9"/>
        <v>0</v>
      </c>
      <c r="AV30" s="115">
        <f t="shared" si="9"/>
        <v>0</v>
      </c>
      <c r="AW30" s="115">
        <f t="shared" si="9"/>
        <v>3.2</v>
      </c>
      <c r="AX30" s="115">
        <f t="shared" si="9"/>
        <v>2.2</v>
      </c>
      <c r="AY30" s="115">
        <f t="shared" si="9"/>
        <v>0</v>
      </c>
      <c r="AZ30" s="115">
        <f t="shared" si="9"/>
        <v>0</v>
      </c>
      <c r="BA30" s="115">
        <f t="shared" si="9"/>
        <v>0</v>
      </c>
      <c r="BB30" s="115">
        <f t="shared" si="9"/>
        <v>0.25</v>
      </c>
      <c r="BC30" s="115">
        <f t="shared" si="9"/>
        <v>0</v>
      </c>
      <c r="BD30" s="115">
        <f t="shared" si="9"/>
        <v>0</v>
      </c>
      <c r="BE30" s="115">
        <f t="shared" si="9"/>
        <v>2.08</v>
      </c>
      <c r="BF30" s="115">
        <f t="shared" si="9"/>
        <v>0</v>
      </c>
      <c r="BG30" s="115">
        <f t="shared" si="9"/>
        <v>0</v>
      </c>
    </row>
    <row r="31" spans="1:59" s="162" customFormat="1" ht="31.5">
      <c r="A31" s="92" t="str">
        <f>форма_1!A30</f>
        <v>2.2. </v>
      </c>
      <c r="B31" s="98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31" s="94" t="str">
        <f>форма_1!C30</f>
        <v>Г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0</v>
      </c>
      <c r="AT31" s="115">
        <v>0</v>
      </c>
      <c r="AU31" s="115">
        <v>0</v>
      </c>
      <c r="AV31" s="115">
        <v>0</v>
      </c>
      <c r="AW31" s="115">
        <v>0</v>
      </c>
      <c r="AX31" s="115">
        <v>0</v>
      </c>
      <c r="AY31" s="115">
        <v>0</v>
      </c>
      <c r="AZ31" s="115">
        <v>0</v>
      </c>
      <c r="BA31" s="115">
        <v>0</v>
      </c>
      <c r="BB31" s="115">
        <v>0</v>
      </c>
      <c r="BC31" s="115">
        <v>0</v>
      </c>
      <c r="BD31" s="115">
        <v>0</v>
      </c>
      <c r="BE31" s="115">
        <v>0</v>
      </c>
      <c r="BF31" s="115">
        <v>0</v>
      </c>
      <c r="BG31" s="115">
        <v>0</v>
      </c>
    </row>
    <row r="32" spans="1:59" s="162" customFormat="1" ht="21">
      <c r="A32" s="92" t="str">
        <f>форма_1!A31</f>
        <v>2.3.</v>
      </c>
      <c r="B32" s="98" t="str">
        <f>форма_1!B31</f>
        <v>Модернизация, техническое перевооружение, всего, в том числе:</v>
      </c>
      <c r="C32" s="94" t="str">
        <f>форма_1!C31</f>
        <v>Г</v>
      </c>
      <c r="D32" s="115">
        <f>D33+D35</f>
        <v>3.2</v>
      </c>
      <c r="E32" s="115">
        <f aca="true" t="shared" si="10" ref="E32:BG32">E33+E35</f>
        <v>2.2</v>
      </c>
      <c r="F32" s="115">
        <f t="shared" si="10"/>
        <v>0</v>
      </c>
      <c r="G32" s="115">
        <f t="shared" si="10"/>
        <v>0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0</v>
      </c>
      <c r="L32" s="115">
        <f t="shared" si="10"/>
        <v>2.08</v>
      </c>
      <c r="M32" s="115">
        <f t="shared" si="10"/>
        <v>0</v>
      </c>
      <c r="N32" s="115">
        <f t="shared" si="10"/>
        <v>3.2</v>
      </c>
      <c r="O32" s="115">
        <f t="shared" si="10"/>
        <v>2.2</v>
      </c>
      <c r="P32" s="115">
        <f t="shared" si="10"/>
        <v>0</v>
      </c>
      <c r="Q32" s="115">
        <f t="shared" si="10"/>
        <v>0</v>
      </c>
      <c r="R32" s="115">
        <f t="shared" si="10"/>
        <v>0</v>
      </c>
      <c r="S32" s="115">
        <f t="shared" si="10"/>
        <v>3.2</v>
      </c>
      <c r="T32" s="115">
        <f t="shared" si="10"/>
        <v>2.2</v>
      </c>
      <c r="U32" s="115">
        <f t="shared" si="10"/>
        <v>2.2</v>
      </c>
      <c r="V32" s="115">
        <f t="shared" si="10"/>
        <v>0</v>
      </c>
      <c r="W32" s="115">
        <f t="shared" si="10"/>
        <v>0</v>
      </c>
      <c r="X32" s="115">
        <f t="shared" si="10"/>
        <v>0</v>
      </c>
      <c r="Y32" s="115">
        <f t="shared" si="10"/>
        <v>0</v>
      </c>
      <c r="Z32" s="115">
        <f t="shared" si="10"/>
        <v>0</v>
      </c>
      <c r="AA32" s="115">
        <f t="shared" si="10"/>
        <v>0</v>
      </c>
      <c r="AB32" s="115">
        <f t="shared" si="10"/>
        <v>0</v>
      </c>
      <c r="AC32" s="115">
        <f t="shared" si="10"/>
        <v>0</v>
      </c>
      <c r="AD32" s="115">
        <f t="shared" si="10"/>
        <v>0</v>
      </c>
      <c r="AE32" s="115">
        <f t="shared" si="10"/>
        <v>0</v>
      </c>
      <c r="AF32" s="115">
        <f t="shared" si="10"/>
        <v>0</v>
      </c>
      <c r="AG32" s="115">
        <f t="shared" si="10"/>
        <v>0</v>
      </c>
      <c r="AH32" s="115">
        <f t="shared" si="10"/>
        <v>0</v>
      </c>
      <c r="AI32" s="115">
        <f t="shared" si="10"/>
        <v>0</v>
      </c>
      <c r="AJ32" s="115">
        <f t="shared" si="10"/>
        <v>0</v>
      </c>
      <c r="AK32" s="115">
        <f t="shared" si="10"/>
        <v>0</v>
      </c>
      <c r="AL32" s="115">
        <f t="shared" si="10"/>
        <v>0</v>
      </c>
      <c r="AM32" s="115">
        <f t="shared" si="10"/>
        <v>0</v>
      </c>
      <c r="AN32" s="115">
        <f t="shared" si="10"/>
        <v>0</v>
      </c>
      <c r="AO32" s="115">
        <f t="shared" si="10"/>
        <v>0</v>
      </c>
      <c r="AP32" s="115">
        <f t="shared" si="10"/>
        <v>2.08</v>
      </c>
      <c r="AQ32" s="115">
        <f t="shared" si="10"/>
        <v>0</v>
      </c>
      <c r="AR32" s="115">
        <f t="shared" si="10"/>
        <v>0</v>
      </c>
      <c r="AS32" s="115">
        <f t="shared" si="10"/>
        <v>0</v>
      </c>
      <c r="AT32" s="115">
        <f t="shared" si="10"/>
        <v>0</v>
      </c>
      <c r="AU32" s="115">
        <f t="shared" si="10"/>
        <v>0</v>
      </c>
      <c r="AV32" s="115">
        <f t="shared" si="10"/>
        <v>0</v>
      </c>
      <c r="AW32" s="115">
        <f t="shared" si="10"/>
        <v>3.2</v>
      </c>
      <c r="AX32" s="115">
        <f t="shared" si="10"/>
        <v>2.2</v>
      </c>
      <c r="AY32" s="115">
        <f t="shared" si="10"/>
        <v>0</v>
      </c>
      <c r="AZ32" s="115">
        <f t="shared" si="10"/>
        <v>0</v>
      </c>
      <c r="BA32" s="115">
        <f t="shared" si="10"/>
        <v>0</v>
      </c>
      <c r="BB32" s="115">
        <f t="shared" si="10"/>
        <v>0</v>
      </c>
      <c r="BC32" s="115">
        <f t="shared" si="10"/>
        <v>0</v>
      </c>
      <c r="BD32" s="115">
        <f t="shared" si="10"/>
        <v>0</v>
      </c>
      <c r="BE32" s="115">
        <f t="shared" si="10"/>
        <v>2.08</v>
      </c>
      <c r="BF32" s="115">
        <f t="shared" si="10"/>
        <v>0</v>
      </c>
      <c r="BG32" s="115">
        <f t="shared" si="10"/>
        <v>0</v>
      </c>
    </row>
    <row r="33" spans="1:59" s="162" customFormat="1" ht="21">
      <c r="A33" s="92" t="str">
        <f>форма_1!A32</f>
        <v>2.3.1</v>
      </c>
      <c r="B33" s="98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33" s="94" t="str">
        <f>форма_1!C32</f>
        <v>Г</v>
      </c>
      <c r="D33" s="115">
        <f>D34</f>
        <v>3.2</v>
      </c>
      <c r="E33" s="115">
        <f aca="true" t="shared" si="11" ref="E33:BG33">E34</f>
        <v>2.2</v>
      </c>
      <c r="F33" s="115">
        <f t="shared" si="11"/>
        <v>0</v>
      </c>
      <c r="G33" s="115">
        <f t="shared" si="11"/>
        <v>0</v>
      </c>
      <c r="H33" s="115">
        <f t="shared" si="11"/>
        <v>0</v>
      </c>
      <c r="I33" s="115">
        <f t="shared" si="11"/>
        <v>0</v>
      </c>
      <c r="J33" s="115">
        <f t="shared" si="11"/>
        <v>0</v>
      </c>
      <c r="K33" s="115">
        <f t="shared" si="11"/>
        <v>0</v>
      </c>
      <c r="L33" s="115">
        <f t="shared" si="11"/>
        <v>0</v>
      </c>
      <c r="M33" s="115">
        <f t="shared" si="11"/>
        <v>0</v>
      </c>
      <c r="N33" s="115">
        <f t="shared" si="11"/>
        <v>3.2</v>
      </c>
      <c r="O33" s="115">
        <f t="shared" si="11"/>
        <v>2.2</v>
      </c>
      <c r="P33" s="115">
        <f t="shared" si="11"/>
        <v>0</v>
      </c>
      <c r="Q33" s="115">
        <f t="shared" si="11"/>
        <v>0</v>
      </c>
      <c r="R33" s="115">
        <f t="shared" si="11"/>
        <v>0</v>
      </c>
      <c r="S33" s="115">
        <f t="shared" si="11"/>
        <v>3.2</v>
      </c>
      <c r="T33" s="115">
        <f t="shared" si="11"/>
        <v>2.2</v>
      </c>
      <c r="U33" s="115">
        <f t="shared" si="11"/>
        <v>2.2</v>
      </c>
      <c r="V33" s="115">
        <f t="shared" si="11"/>
        <v>0</v>
      </c>
      <c r="W33" s="115">
        <f t="shared" si="11"/>
        <v>0</v>
      </c>
      <c r="X33" s="115">
        <f t="shared" si="11"/>
        <v>0</v>
      </c>
      <c r="Y33" s="115">
        <f t="shared" si="11"/>
        <v>0</v>
      </c>
      <c r="Z33" s="115">
        <f t="shared" si="11"/>
        <v>0</v>
      </c>
      <c r="AA33" s="115">
        <f t="shared" si="11"/>
        <v>0</v>
      </c>
      <c r="AB33" s="115">
        <f t="shared" si="11"/>
        <v>0</v>
      </c>
      <c r="AC33" s="115">
        <f t="shared" si="11"/>
        <v>0</v>
      </c>
      <c r="AD33" s="115">
        <f t="shared" si="11"/>
        <v>0</v>
      </c>
      <c r="AE33" s="115">
        <f t="shared" si="11"/>
        <v>0</v>
      </c>
      <c r="AF33" s="115">
        <f t="shared" si="11"/>
        <v>0</v>
      </c>
      <c r="AG33" s="115">
        <f t="shared" si="11"/>
        <v>0</v>
      </c>
      <c r="AH33" s="115">
        <f t="shared" si="11"/>
        <v>0</v>
      </c>
      <c r="AI33" s="115">
        <f t="shared" si="11"/>
        <v>0</v>
      </c>
      <c r="AJ33" s="115">
        <f t="shared" si="11"/>
        <v>0</v>
      </c>
      <c r="AK33" s="115">
        <f t="shared" si="11"/>
        <v>0</v>
      </c>
      <c r="AL33" s="115">
        <f t="shared" si="11"/>
        <v>0</v>
      </c>
      <c r="AM33" s="115">
        <f t="shared" si="11"/>
        <v>0</v>
      </c>
      <c r="AN33" s="115">
        <f t="shared" si="11"/>
        <v>0</v>
      </c>
      <c r="AO33" s="115">
        <f t="shared" si="11"/>
        <v>0</v>
      </c>
      <c r="AP33" s="115">
        <f t="shared" si="11"/>
        <v>0</v>
      </c>
      <c r="AQ33" s="115">
        <f t="shared" si="11"/>
        <v>0</v>
      </c>
      <c r="AR33" s="115">
        <f t="shared" si="11"/>
        <v>0</v>
      </c>
      <c r="AS33" s="115">
        <f t="shared" si="11"/>
        <v>0</v>
      </c>
      <c r="AT33" s="115">
        <f t="shared" si="11"/>
        <v>0</v>
      </c>
      <c r="AU33" s="115">
        <f t="shared" si="11"/>
        <v>0</v>
      </c>
      <c r="AV33" s="115">
        <f t="shared" si="11"/>
        <v>0</v>
      </c>
      <c r="AW33" s="115">
        <f t="shared" si="11"/>
        <v>3.2</v>
      </c>
      <c r="AX33" s="115">
        <f t="shared" si="11"/>
        <v>2.2</v>
      </c>
      <c r="AY33" s="115">
        <f t="shared" si="11"/>
        <v>0</v>
      </c>
      <c r="AZ33" s="115">
        <f t="shared" si="11"/>
        <v>0</v>
      </c>
      <c r="BA33" s="115">
        <f t="shared" si="11"/>
        <v>0</v>
      </c>
      <c r="BB33" s="115">
        <f t="shared" si="11"/>
        <v>0</v>
      </c>
      <c r="BC33" s="115">
        <f t="shared" si="11"/>
        <v>0</v>
      </c>
      <c r="BD33" s="115">
        <f t="shared" si="11"/>
        <v>0</v>
      </c>
      <c r="BE33" s="115">
        <f t="shared" si="11"/>
        <v>0</v>
      </c>
      <c r="BF33" s="115">
        <f t="shared" si="11"/>
        <v>0</v>
      </c>
      <c r="BG33" s="115">
        <f t="shared" si="11"/>
        <v>0</v>
      </c>
    </row>
    <row r="34" spans="1:59" s="162" customFormat="1" ht="21">
      <c r="A34" s="94" t="str">
        <f>форма_1!A33</f>
        <v> 2.3.1.1</v>
      </c>
      <c r="B34" s="101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4" s="94" t="str">
        <f>форма_1!C33</f>
        <v>I_1ITK_DGU</v>
      </c>
      <c r="D34" s="211">
        <v>3.2</v>
      </c>
      <c r="E34" s="211">
        <v>2.2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f>форма_3!H35</f>
        <v>3.2</v>
      </c>
      <c r="O34" s="211">
        <f>форма_3!I35</f>
        <v>2.2</v>
      </c>
      <c r="P34" s="211">
        <f>форма_5!G34</f>
        <v>0</v>
      </c>
      <c r="Q34" s="211">
        <f>форма_5!H34</f>
        <v>0</v>
      </c>
      <c r="R34" s="211">
        <f>форма_5!I34</f>
        <v>0</v>
      </c>
      <c r="S34" s="211">
        <f>форма_3!O35</f>
        <v>3.2</v>
      </c>
      <c r="T34" s="211">
        <f>форма_3!P35</f>
        <v>2.2</v>
      </c>
      <c r="U34" s="211">
        <f>форма_5!L34</f>
        <v>2.2</v>
      </c>
      <c r="V34" s="211">
        <f>форма_5!M34</f>
        <v>0</v>
      </c>
      <c r="W34" s="211">
        <f>форма_5!N34</f>
        <v>0</v>
      </c>
      <c r="X34" s="211">
        <f>форма_3!V35</f>
        <v>0</v>
      </c>
      <c r="Y34" s="211">
        <v>0</v>
      </c>
      <c r="Z34" s="211">
        <f>форма_5!Q34</f>
        <v>0</v>
      </c>
      <c r="AA34" s="211">
        <f>форма_3!Y35</f>
        <v>0</v>
      </c>
      <c r="AB34" s="211">
        <f>форма_5!S34</f>
        <v>0</v>
      </c>
      <c r="AC34" s="211">
        <f>форма_3!AC35</f>
        <v>0</v>
      </c>
      <c r="AD34" s="211">
        <f>форма_5!U34</f>
        <v>0</v>
      </c>
      <c r="AE34" s="211">
        <v>0</v>
      </c>
      <c r="AF34" s="211">
        <f>форма_3!AF35</f>
        <v>0</v>
      </c>
      <c r="AG34" s="211">
        <v>0</v>
      </c>
      <c r="AH34" s="211">
        <f>форма_5!Y34</f>
        <v>0</v>
      </c>
      <c r="AI34" s="211">
        <f>форма_5!Z34</f>
        <v>0</v>
      </c>
      <c r="AJ34" s="211">
        <f>форма_5!AA34</f>
        <v>0</v>
      </c>
      <c r="AK34" s="211">
        <f>форма_5!AB34</f>
        <v>0</v>
      </c>
      <c r="AL34" s="211">
        <f>форма_5!AC34</f>
        <v>0</v>
      </c>
      <c r="AM34" s="211">
        <f>форма_5!AD34</f>
        <v>0</v>
      </c>
      <c r="AN34" s="211">
        <f>форма_5!AE34</f>
        <v>0</v>
      </c>
      <c r="AO34" s="211">
        <f>форма_3!AS35</f>
        <v>0</v>
      </c>
      <c r="AP34" s="211">
        <f>форма_5!AG34</f>
        <v>0</v>
      </c>
      <c r="AQ34" s="211">
        <f>форма_5!AH34</f>
        <v>0</v>
      </c>
      <c r="AR34" s="211">
        <f>форма_3!BE35</f>
        <v>0</v>
      </c>
      <c r="AS34" s="211">
        <f>форма_5!AP34</f>
        <v>0</v>
      </c>
      <c r="AT34" s="211">
        <f>форма_5!AQ34</f>
        <v>0</v>
      </c>
      <c r="AU34" s="211">
        <f>форма_5!AR34</f>
        <v>0</v>
      </c>
      <c r="AV34" s="211">
        <f>форма_5!AS34</f>
        <v>0</v>
      </c>
      <c r="AW34" s="211">
        <f>N34+X34</f>
        <v>3.2</v>
      </c>
      <c r="AX34" s="211">
        <f>O34</f>
        <v>2.2</v>
      </c>
      <c r="AY34" s="211">
        <v>0</v>
      </c>
      <c r="AZ34" s="211">
        <f>AA34</f>
        <v>0</v>
      </c>
      <c r="BA34" s="211">
        <v>0</v>
      </c>
      <c r="BB34" s="211">
        <v>0</v>
      </c>
      <c r="BC34" s="211">
        <v>0</v>
      </c>
      <c r="BD34" s="211">
        <v>0</v>
      </c>
      <c r="BE34" s="211">
        <f>V34+AF34+AP34+AU34</f>
        <v>0</v>
      </c>
      <c r="BF34" s="211">
        <v>0</v>
      </c>
      <c r="BG34" s="211">
        <v>0</v>
      </c>
    </row>
    <row r="35" spans="1:59" ht="21">
      <c r="A35" s="92" t="str">
        <f>форма_1!A34</f>
        <v>2.3.4.</v>
      </c>
      <c r="B35" s="98" t="str">
        <f>форма_1!B34</f>
        <v>Модернизация, техническое перевооружение прочих объектов основных средств, всего, в том числе</v>
      </c>
      <c r="C35" s="94" t="str">
        <f>форма_1!C34</f>
        <v>Г</v>
      </c>
      <c r="D35" s="115">
        <f>D36</f>
        <v>0</v>
      </c>
      <c r="E35" s="115">
        <f aca="true" t="shared" si="12" ref="E35:BG35">E36</f>
        <v>0</v>
      </c>
      <c r="F35" s="115">
        <f t="shared" si="12"/>
        <v>0</v>
      </c>
      <c r="G35" s="115">
        <f t="shared" si="12"/>
        <v>0</v>
      </c>
      <c r="H35" s="115">
        <f t="shared" si="12"/>
        <v>0</v>
      </c>
      <c r="I35" s="115">
        <f t="shared" si="12"/>
        <v>0</v>
      </c>
      <c r="J35" s="115">
        <f t="shared" si="12"/>
        <v>0</v>
      </c>
      <c r="K35" s="115">
        <f t="shared" si="12"/>
        <v>0</v>
      </c>
      <c r="L35" s="115">
        <f t="shared" si="12"/>
        <v>2.08</v>
      </c>
      <c r="M35" s="115">
        <f t="shared" si="12"/>
        <v>0</v>
      </c>
      <c r="N35" s="115">
        <f t="shared" si="12"/>
        <v>0</v>
      </c>
      <c r="O35" s="115">
        <f t="shared" si="12"/>
        <v>0</v>
      </c>
      <c r="P35" s="115">
        <f t="shared" si="12"/>
        <v>0</v>
      </c>
      <c r="Q35" s="115">
        <f t="shared" si="12"/>
        <v>0</v>
      </c>
      <c r="R35" s="115">
        <f t="shared" si="12"/>
        <v>0</v>
      </c>
      <c r="S35" s="115">
        <f t="shared" si="12"/>
        <v>0</v>
      </c>
      <c r="T35" s="115">
        <f t="shared" si="12"/>
        <v>0</v>
      </c>
      <c r="U35" s="115">
        <f t="shared" si="12"/>
        <v>0</v>
      </c>
      <c r="V35" s="115">
        <f t="shared" si="12"/>
        <v>0</v>
      </c>
      <c r="W35" s="115">
        <f t="shared" si="12"/>
        <v>0</v>
      </c>
      <c r="X35" s="115">
        <f t="shared" si="12"/>
        <v>0</v>
      </c>
      <c r="Y35" s="115">
        <f t="shared" si="12"/>
        <v>0</v>
      </c>
      <c r="Z35" s="115">
        <f t="shared" si="12"/>
        <v>0</v>
      </c>
      <c r="AA35" s="115">
        <f t="shared" si="12"/>
        <v>0</v>
      </c>
      <c r="AB35" s="115">
        <f t="shared" si="12"/>
        <v>0</v>
      </c>
      <c r="AC35" s="115">
        <f t="shared" si="12"/>
        <v>0</v>
      </c>
      <c r="AD35" s="115">
        <f t="shared" si="12"/>
        <v>0</v>
      </c>
      <c r="AE35" s="115">
        <f t="shared" si="12"/>
        <v>0</v>
      </c>
      <c r="AF35" s="115">
        <f t="shared" si="12"/>
        <v>0</v>
      </c>
      <c r="AG35" s="115">
        <f t="shared" si="12"/>
        <v>0</v>
      </c>
      <c r="AH35" s="115">
        <f t="shared" si="12"/>
        <v>0</v>
      </c>
      <c r="AI35" s="115">
        <f t="shared" si="12"/>
        <v>0</v>
      </c>
      <c r="AJ35" s="115">
        <f t="shared" si="12"/>
        <v>0</v>
      </c>
      <c r="AK35" s="115">
        <f t="shared" si="12"/>
        <v>0</v>
      </c>
      <c r="AL35" s="115">
        <f t="shared" si="12"/>
        <v>0</v>
      </c>
      <c r="AM35" s="115">
        <f t="shared" si="12"/>
        <v>0</v>
      </c>
      <c r="AN35" s="115">
        <f t="shared" si="12"/>
        <v>0</v>
      </c>
      <c r="AO35" s="115">
        <f t="shared" si="12"/>
        <v>0</v>
      </c>
      <c r="AP35" s="115">
        <f t="shared" si="12"/>
        <v>2.08</v>
      </c>
      <c r="AQ35" s="115">
        <f t="shared" si="12"/>
        <v>0</v>
      </c>
      <c r="AR35" s="115">
        <f t="shared" si="12"/>
        <v>0</v>
      </c>
      <c r="AS35" s="115">
        <f t="shared" si="12"/>
        <v>0</v>
      </c>
      <c r="AT35" s="115">
        <f t="shared" si="12"/>
        <v>0</v>
      </c>
      <c r="AU35" s="115">
        <f t="shared" si="12"/>
        <v>0</v>
      </c>
      <c r="AV35" s="115">
        <f t="shared" si="12"/>
        <v>0</v>
      </c>
      <c r="AW35" s="115">
        <f t="shared" si="12"/>
        <v>0</v>
      </c>
      <c r="AX35" s="115">
        <f t="shared" si="12"/>
        <v>0</v>
      </c>
      <c r="AY35" s="115">
        <f t="shared" si="12"/>
        <v>0</v>
      </c>
      <c r="AZ35" s="115">
        <f t="shared" si="12"/>
        <v>0</v>
      </c>
      <c r="BA35" s="115">
        <f t="shared" si="12"/>
        <v>0</v>
      </c>
      <c r="BB35" s="115">
        <f t="shared" si="12"/>
        <v>0</v>
      </c>
      <c r="BC35" s="115">
        <f t="shared" si="12"/>
        <v>0</v>
      </c>
      <c r="BD35" s="115">
        <f t="shared" si="12"/>
        <v>0</v>
      </c>
      <c r="BE35" s="115">
        <f t="shared" si="12"/>
        <v>2.08</v>
      </c>
      <c r="BF35" s="115">
        <f t="shared" si="12"/>
        <v>0</v>
      </c>
      <c r="BG35" s="115">
        <f t="shared" si="12"/>
        <v>0</v>
      </c>
    </row>
    <row r="36" spans="1:59" s="162" customFormat="1" ht="12.75">
      <c r="A36" s="94" t="str">
        <f>форма_1!A35</f>
        <v>2.3.4.1.</v>
      </c>
      <c r="B36" s="101" t="str">
        <f>форма_1!B35</f>
        <v>Модернизация системы электроснабжения о. Итуруп</v>
      </c>
      <c r="C36" s="94" t="str">
        <f>форма_1!C35</f>
        <v>K_3IKR_MES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2.08</v>
      </c>
      <c r="M36" s="211">
        <v>0</v>
      </c>
      <c r="N36" s="211">
        <f>форма_3!H37</f>
        <v>0</v>
      </c>
      <c r="O36" s="211">
        <f>форма_3!I37</f>
        <v>0</v>
      </c>
      <c r="P36" s="211">
        <f>форма_5!G36</f>
        <v>0</v>
      </c>
      <c r="Q36" s="211">
        <f>форма_5!H36</f>
        <v>0</v>
      </c>
      <c r="R36" s="211">
        <f>форма_5!I36</f>
        <v>0</v>
      </c>
      <c r="S36" s="211">
        <f>форма_3!O37</f>
        <v>0</v>
      </c>
      <c r="T36" s="211">
        <f>форма_3!P37</f>
        <v>0</v>
      </c>
      <c r="U36" s="211">
        <f>форма_5!L36</f>
        <v>0</v>
      </c>
      <c r="V36" s="211">
        <f>форма_5!M36</f>
        <v>0</v>
      </c>
      <c r="W36" s="211">
        <f>форма_5!N36</f>
        <v>0</v>
      </c>
      <c r="X36" s="211">
        <f>форма_3!V37</f>
        <v>0</v>
      </c>
      <c r="Y36" s="211">
        <v>0</v>
      </c>
      <c r="Z36" s="211">
        <f>форма_5!Q36</f>
        <v>0</v>
      </c>
      <c r="AA36" s="211">
        <f>форма_3!Y37</f>
        <v>0</v>
      </c>
      <c r="AB36" s="211">
        <f>форма_5!S36</f>
        <v>0</v>
      </c>
      <c r="AC36" s="211">
        <f>форма_3!AC37</f>
        <v>0</v>
      </c>
      <c r="AD36" s="211">
        <f>форма_5!U36</f>
        <v>0</v>
      </c>
      <c r="AE36" s="211">
        <v>0</v>
      </c>
      <c r="AF36" s="211">
        <f>форма_3!AF37</f>
        <v>0</v>
      </c>
      <c r="AG36" s="211">
        <v>0</v>
      </c>
      <c r="AH36" s="211">
        <f>форма_5!Y36</f>
        <v>0</v>
      </c>
      <c r="AI36" s="211">
        <f>форма_5!Z36</f>
        <v>0</v>
      </c>
      <c r="AJ36" s="211">
        <f>форма_5!AA36</f>
        <v>0</v>
      </c>
      <c r="AK36" s="211">
        <f>форма_5!AB36</f>
        <v>0</v>
      </c>
      <c r="AL36" s="211">
        <f>форма_5!AC36</f>
        <v>0</v>
      </c>
      <c r="AM36" s="211">
        <f>форма_5!AD36</f>
        <v>0</v>
      </c>
      <c r="AN36" s="211">
        <f>форма_5!AE36</f>
        <v>0</v>
      </c>
      <c r="AO36" s="211">
        <f>форма_3!AS37</f>
        <v>0</v>
      </c>
      <c r="AP36" s="211">
        <v>2.08</v>
      </c>
      <c r="AQ36" s="211">
        <v>0</v>
      </c>
      <c r="AR36" s="211">
        <f>форма_3!BE37</f>
        <v>0</v>
      </c>
      <c r="AS36" s="211">
        <f>форма_5!AP36</f>
        <v>0</v>
      </c>
      <c r="AT36" s="211">
        <f>форма_5!AQ36</f>
        <v>0</v>
      </c>
      <c r="AU36" s="211">
        <f>форма_5!AR36</f>
        <v>0</v>
      </c>
      <c r="AV36" s="211">
        <f>форма_5!AS36</f>
        <v>0</v>
      </c>
      <c r="AW36" s="211">
        <f>N36+X36</f>
        <v>0</v>
      </c>
      <c r="AX36" s="211">
        <f>O36</f>
        <v>0</v>
      </c>
      <c r="AY36" s="211">
        <v>0</v>
      </c>
      <c r="AZ36" s="211">
        <f>AA36</f>
        <v>0</v>
      </c>
      <c r="BA36" s="211">
        <v>0</v>
      </c>
      <c r="BB36" s="211">
        <f>S36+AC36+AM36+AR36</f>
        <v>0</v>
      </c>
      <c r="BC36" s="211">
        <f>T36+AD36+AN36+AS36</f>
        <v>0</v>
      </c>
      <c r="BD36" s="211">
        <f>U36+AE36+AO36+AT36</f>
        <v>0</v>
      </c>
      <c r="BE36" s="211">
        <f>V36+AF36+AP36+AU36</f>
        <v>2.08</v>
      </c>
      <c r="BF36" s="211">
        <v>0</v>
      </c>
      <c r="BG36" s="211">
        <v>0</v>
      </c>
    </row>
    <row r="37" spans="1:59" s="162" customFormat="1" ht="12.75">
      <c r="A37" s="92" t="str">
        <f>форма_1!A36</f>
        <v>2.3.5.</v>
      </c>
      <c r="B37" s="98" t="str">
        <f>форма_1!B36</f>
        <v>Новое строительство, всего, в том числе:</v>
      </c>
      <c r="C37" s="94" t="str">
        <f>форма_1!C36</f>
        <v>Г</v>
      </c>
      <c r="D37" s="115">
        <f>D38</f>
        <v>0</v>
      </c>
      <c r="E37" s="115">
        <f aca="true" t="shared" si="13" ref="E37:BG37">E38</f>
        <v>0</v>
      </c>
      <c r="F37" s="115">
        <f t="shared" si="13"/>
        <v>0</v>
      </c>
      <c r="G37" s="115">
        <f t="shared" si="13"/>
        <v>0</v>
      </c>
      <c r="H37" s="115">
        <f t="shared" si="13"/>
        <v>0</v>
      </c>
      <c r="I37" s="115">
        <f t="shared" si="13"/>
        <v>0.25</v>
      </c>
      <c r="J37" s="115">
        <f t="shared" si="13"/>
        <v>0</v>
      </c>
      <c r="K37" s="115">
        <f t="shared" si="13"/>
        <v>0</v>
      </c>
      <c r="L37" s="115">
        <f t="shared" si="13"/>
        <v>0</v>
      </c>
      <c r="M37" s="115">
        <f t="shared" si="13"/>
        <v>0</v>
      </c>
      <c r="N37" s="115">
        <f t="shared" si="13"/>
        <v>0</v>
      </c>
      <c r="O37" s="115">
        <f t="shared" si="13"/>
        <v>0</v>
      </c>
      <c r="P37" s="115">
        <f t="shared" si="13"/>
        <v>0</v>
      </c>
      <c r="Q37" s="115">
        <f t="shared" si="13"/>
        <v>0</v>
      </c>
      <c r="R37" s="115">
        <f t="shared" si="13"/>
        <v>0</v>
      </c>
      <c r="S37" s="115">
        <f t="shared" si="13"/>
        <v>0</v>
      </c>
      <c r="T37" s="115">
        <f t="shared" si="13"/>
        <v>0</v>
      </c>
      <c r="U37" s="115">
        <f t="shared" si="13"/>
        <v>0</v>
      </c>
      <c r="V37" s="115">
        <f t="shared" si="13"/>
        <v>0</v>
      </c>
      <c r="W37" s="115">
        <f t="shared" si="13"/>
        <v>0</v>
      </c>
      <c r="X37" s="115">
        <f t="shared" si="13"/>
        <v>0</v>
      </c>
      <c r="Y37" s="115">
        <f t="shared" si="13"/>
        <v>0</v>
      </c>
      <c r="Z37" s="115">
        <f t="shared" si="13"/>
        <v>0</v>
      </c>
      <c r="AA37" s="115">
        <f t="shared" si="13"/>
        <v>0</v>
      </c>
      <c r="AB37" s="115">
        <f t="shared" si="13"/>
        <v>0</v>
      </c>
      <c r="AC37" s="115">
        <f t="shared" si="13"/>
        <v>0</v>
      </c>
      <c r="AD37" s="115">
        <f t="shared" si="13"/>
        <v>0</v>
      </c>
      <c r="AE37" s="115">
        <f t="shared" si="13"/>
        <v>0</v>
      </c>
      <c r="AF37" s="115">
        <f t="shared" si="13"/>
        <v>0</v>
      </c>
      <c r="AG37" s="115">
        <f t="shared" si="13"/>
        <v>0</v>
      </c>
      <c r="AH37" s="115">
        <f t="shared" si="13"/>
        <v>0</v>
      </c>
      <c r="AI37" s="115">
        <f t="shared" si="13"/>
        <v>0</v>
      </c>
      <c r="AJ37" s="115">
        <f t="shared" si="13"/>
        <v>0</v>
      </c>
      <c r="AK37" s="115">
        <f t="shared" si="13"/>
        <v>0</v>
      </c>
      <c r="AL37" s="115">
        <f t="shared" si="13"/>
        <v>0</v>
      </c>
      <c r="AM37" s="115">
        <f t="shared" si="13"/>
        <v>0.25</v>
      </c>
      <c r="AN37" s="115">
        <f t="shared" si="13"/>
        <v>0</v>
      </c>
      <c r="AO37" s="115">
        <f t="shared" si="13"/>
        <v>0</v>
      </c>
      <c r="AP37" s="115">
        <f t="shared" si="13"/>
        <v>0</v>
      </c>
      <c r="AQ37" s="115">
        <f t="shared" si="13"/>
        <v>0</v>
      </c>
      <c r="AR37" s="115">
        <f t="shared" si="13"/>
        <v>0</v>
      </c>
      <c r="AS37" s="115">
        <f t="shared" si="13"/>
        <v>0</v>
      </c>
      <c r="AT37" s="115">
        <f t="shared" si="13"/>
        <v>0</v>
      </c>
      <c r="AU37" s="115">
        <f t="shared" si="13"/>
        <v>0</v>
      </c>
      <c r="AV37" s="115">
        <f t="shared" si="13"/>
        <v>0</v>
      </c>
      <c r="AW37" s="115">
        <f t="shared" si="13"/>
        <v>0</v>
      </c>
      <c r="AX37" s="115">
        <f t="shared" si="13"/>
        <v>0</v>
      </c>
      <c r="AY37" s="115">
        <f t="shared" si="13"/>
        <v>0</v>
      </c>
      <c r="AZ37" s="115">
        <f t="shared" si="13"/>
        <v>0</v>
      </c>
      <c r="BA37" s="115">
        <f t="shared" si="13"/>
        <v>0</v>
      </c>
      <c r="BB37" s="115">
        <f t="shared" si="13"/>
        <v>0.25</v>
      </c>
      <c r="BC37" s="115">
        <f t="shared" si="13"/>
        <v>0</v>
      </c>
      <c r="BD37" s="115">
        <f t="shared" si="13"/>
        <v>0</v>
      </c>
      <c r="BE37" s="115">
        <f t="shared" si="13"/>
        <v>0</v>
      </c>
      <c r="BF37" s="115">
        <f t="shared" si="13"/>
        <v>0</v>
      </c>
      <c r="BG37" s="115">
        <f t="shared" si="13"/>
        <v>0</v>
      </c>
    </row>
    <row r="38" spans="1:59" ht="21">
      <c r="A38" s="92" t="str">
        <f>форма_1!A37</f>
        <v>2.3.5.1.</v>
      </c>
      <c r="B38" s="98" t="str">
        <f>форма_1!B37</f>
        <v>Новое строительство объектов по производству электрической энергии, всего, в том числе:</v>
      </c>
      <c r="C38" s="94" t="str">
        <f>форма_1!C37</f>
        <v>Г</v>
      </c>
      <c r="D38" s="115">
        <f>D39</f>
        <v>0</v>
      </c>
      <c r="E38" s="115">
        <f aca="true" t="shared" si="14" ref="E38:BG38">E39</f>
        <v>0</v>
      </c>
      <c r="F38" s="115">
        <f t="shared" si="14"/>
        <v>0</v>
      </c>
      <c r="G38" s="115">
        <f t="shared" si="14"/>
        <v>0</v>
      </c>
      <c r="H38" s="115">
        <f t="shared" si="14"/>
        <v>0</v>
      </c>
      <c r="I38" s="115">
        <f t="shared" si="14"/>
        <v>0.25</v>
      </c>
      <c r="J38" s="115">
        <f t="shared" si="14"/>
        <v>0</v>
      </c>
      <c r="K38" s="115">
        <f t="shared" si="14"/>
        <v>0</v>
      </c>
      <c r="L38" s="115">
        <f t="shared" si="14"/>
        <v>0</v>
      </c>
      <c r="M38" s="115">
        <f t="shared" si="14"/>
        <v>0</v>
      </c>
      <c r="N38" s="115">
        <f t="shared" si="14"/>
        <v>0</v>
      </c>
      <c r="O38" s="115">
        <f t="shared" si="14"/>
        <v>0</v>
      </c>
      <c r="P38" s="115">
        <f t="shared" si="14"/>
        <v>0</v>
      </c>
      <c r="Q38" s="115">
        <f t="shared" si="14"/>
        <v>0</v>
      </c>
      <c r="R38" s="115">
        <f t="shared" si="14"/>
        <v>0</v>
      </c>
      <c r="S38" s="115">
        <f t="shared" si="14"/>
        <v>0</v>
      </c>
      <c r="T38" s="115">
        <f t="shared" si="14"/>
        <v>0</v>
      </c>
      <c r="U38" s="115">
        <f t="shared" si="14"/>
        <v>0</v>
      </c>
      <c r="V38" s="115">
        <f t="shared" si="14"/>
        <v>0</v>
      </c>
      <c r="W38" s="115">
        <f t="shared" si="14"/>
        <v>0</v>
      </c>
      <c r="X38" s="115">
        <f t="shared" si="14"/>
        <v>0</v>
      </c>
      <c r="Y38" s="115">
        <f t="shared" si="14"/>
        <v>0</v>
      </c>
      <c r="Z38" s="115">
        <f t="shared" si="14"/>
        <v>0</v>
      </c>
      <c r="AA38" s="115">
        <f t="shared" si="14"/>
        <v>0</v>
      </c>
      <c r="AB38" s="115">
        <f t="shared" si="14"/>
        <v>0</v>
      </c>
      <c r="AC38" s="115">
        <f t="shared" si="14"/>
        <v>0</v>
      </c>
      <c r="AD38" s="115">
        <f t="shared" si="14"/>
        <v>0</v>
      </c>
      <c r="AE38" s="115">
        <f t="shared" si="14"/>
        <v>0</v>
      </c>
      <c r="AF38" s="115">
        <f t="shared" si="14"/>
        <v>0</v>
      </c>
      <c r="AG38" s="115">
        <f t="shared" si="14"/>
        <v>0</v>
      </c>
      <c r="AH38" s="115">
        <f t="shared" si="14"/>
        <v>0</v>
      </c>
      <c r="AI38" s="115">
        <f t="shared" si="14"/>
        <v>0</v>
      </c>
      <c r="AJ38" s="115">
        <f t="shared" si="14"/>
        <v>0</v>
      </c>
      <c r="AK38" s="115">
        <f t="shared" si="14"/>
        <v>0</v>
      </c>
      <c r="AL38" s="115">
        <f t="shared" si="14"/>
        <v>0</v>
      </c>
      <c r="AM38" s="115">
        <f t="shared" si="14"/>
        <v>0.25</v>
      </c>
      <c r="AN38" s="115">
        <f t="shared" si="14"/>
        <v>0</v>
      </c>
      <c r="AO38" s="115">
        <f t="shared" si="14"/>
        <v>0</v>
      </c>
      <c r="AP38" s="115">
        <f t="shared" si="14"/>
        <v>0</v>
      </c>
      <c r="AQ38" s="115">
        <f t="shared" si="14"/>
        <v>0</v>
      </c>
      <c r="AR38" s="115">
        <f t="shared" si="14"/>
        <v>0</v>
      </c>
      <c r="AS38" s="115">
        <f t="shared" si="14"/>
        <v>0</v>
      </c>
      <c r="AT38" s="115">
        <f t="shared" si="14"/>
        <v>0</v>
      </c>
      <c r="AU38" s="115">
        <f t="shared" si="14"/>
        <v>0</v>
      </c>
      <c r="AV38" s="115">
        <f t="shared" si="14"/>
        <v>0</v>
      </c>
      <c r="AW38" s="115">
        <f t="shared" si="14"/>
        <v>0</v>
      </c>
      <c r="AX38" s="115">
        <f t="shared" si="14"/>
        <v>0</v>
      </c>
      <c r="AY38" s="115">
        <f t="shared" si="14"/>
        <v>0</v>
      </c>
      <c r="AZ38" s="115">
        <f t="shared" si="14"/>
        <v>0</v>
      </c>
      <c r="BA38" s="115">
        <f t="shared" si="14"/>
        <v>0</v>
      </c>
      <c r="BB38" s="115">
        <f t="shared" si="14"/>
        <v>0.25</v>
      </c>
      <c r="BC38" s="115">
        <f t="shared" si="14"/>
        <v>0</v>
      </c>
      <c r="BD38" s="115">
        <f t="shared" si="14"/>
        <v>0</v>
      </c>
      <c r="BE38" s="115">
        <f t="shared" si="14"/>
        <v>0</v>
      </c>
      <c r="BF38" s="115">
        <f t="shared" si="14"/>
        <v>0</v>
      </c>
      <c r="BG38" s="115">
        <f t="shared" si="14"/>
        <v>0</v>
      </c>
    </row>
    <row r="39" spans="1:59" s="162" customFormat="1" ht="31.5">
      <c r="A39" s="94" t="str">
        <f>форма_1!A38</f>
        <v>2.3.5.1.</v>
      </c>
      <c r="B39" s="101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9" s="94" t="str">
        <f>форма_1!C38</f>
        <v>K_6IR_SES</v>
      </c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0.25</v>
      </c>
      <c r="J39" s="211">
        <v>0</v>
      </c>
      <c r="K39" s="211">
        <v>0</v>
      </c>
      <c r="L39" s="211">
        <v>0</v>
      </c>
      <c r="M39" s="211">
        <v>0</v>
      </c>
      <c r="N39" s="211">
        <f>форма_3!H40</f>
        <v>0</v>
      </c>
      <c r="O39" s="211">
        <f>форма_3!I40</f>
        <v>0</v>
      </c>
      <c r="P39" s="211">
        <f>форма_5!G39</f>
        <v>0</v>
      </c>
      <c r="Q39" s="211">
        <f>форма_5!H39</f>
        <v>0</v>
      </c>
      <c r="R39" s="211">
        <f>форма_5!I39</f>
        <v>0</v>
      </c>
      <c r="S39" s="211">
        <f>форма_3!O40</f>
        <v>0</v>
      </c>
      <c r="T39" s="211">
        <f>форма_3!P40</f>
        <v>0</v>
      </c>
      <c r="U39" s="211">
        <f>форма_5!L39</f>
        <v>0</v>
      </c>
      <c r="V39" s="211">
        <f>форма_5!M39</f>
        <v>0</v>
      </c>
      <c r="W39" s="211">
        <f>форма_5!N39</f>
        <v>0</v>
      </c>
      <c r="X39" s="211">
        <f>форма_3!V40</f>
        <v>0</v>
      </c>
      <c r="Y39" s="211">
        <v>0</v>
      </c>
      <c r="Z39" s="211">
        <f>форма_5!Q39</f>
        <v>0</v>
      </c>
      <c r="AA39" s="211">
        <f>форма_3!Y40</f>
        <v>0</v>
      </c>
      <c r="AB39" s="211">
        <f>форма_5!S39</f>
        <v>0</v>
      </c>
      <c r="AC39" s="211">
        <f>форма_3!AC40</f>
        <v>0</v>
      </c>
      <c r="AD39" s="211">
        <f>форма_5!U39</f>
        <v>0</v>
      </c>
      <c r="AE39" s="211">
        <v>0</v>
      </c>
      <c r="AF39" s="211">
        <f>форма_3!AF40</f>
        <v>0</v>
      </c>
      <c r="AG39" s="211">
        <v>0</v>
      </c>
      <c r="AH39" s="211">
        <f>форма_5!Y39</f>
        <v>0</v>
      </c>
      <c r="AI39" s="211">
        <f>форма_5!Z39</f>
        <v>0</v>
      </c>
      <c r="AJ39" s="211">
        <f>форма_5!AA39</f>
        <v>0</v>
      </c>
      <c r="AK39" s="211">
        <f>форма_5!AB39</f>
        <v>0</v>
      </c>
      <c r="AL39" s="211">
        <f>форма_5!AC39</f>
        <v>0</v>
      </c>
      <c r="AM39" s="211">
        <v>0.25</v>
      </c>
      <c r="AN39" s="211">
        <f>форма_5!AE39</f>
        <v>0</v>
      </c>
      <c r="AO39" s="211">
        <f>форма_3!AS40</f>
        <v>0</v>
      </c>
      <c r="AP39" s="211">
        <f>форма_5!AG39</f>
        <v>0</v>
      </c>
      <c r="AQ39" s="211">
        <v>0</v>
      </c>
      <c r="AR39" s="211">
        <v>0</v>
      </c>
      <c r="AS39" s="211">
        <f>форма_5!AP39</f>
        <v>0</v>
      </c>
      <c r="AT39" s="211">
        <f>форма_5!AQ39</f>
        <v>0</v>
      </c>
      <c r="AU39" s="211">
        <f>форма_5!AR39</f>
        <v>0</v>
      </c>
      <c r="AV39" s="211">
        <f>форма_5!AS39</f>
        <v>0</v>
      </c>
      <c r="AW39" s="211">
        <f>N39+X39</f>
        <v>0</v>
      </c>
      <c r="AX39" s="211">
        <f>O39</f>
        <v>0</v>
      </c>
      <c r="AY39" s="211">
        <v>0</v>
      </c>
      <c r="AZ39" s="211">
        <f>AA39</f>
        <v>0</v>
      </c>
      <c r="BA39" s="211">
        <v>0</v>
      </c>
      <c r="BB39" s="211">
        <f>S39+AC39+AM39+AR39</f>
        <v>0.25</v>
      </c>
      <c r="BC39" s="211">
        <f>T39+AD39+AN39+AS39</f>
        <v>0</v>
      </c>
      <c r="BD39" s="211">
        <f>U39+AE39+AO39+AT39</f>
        <v>0</v>
      </c>
      <c r="BE39" s="211">
        <f>V39+AF39+AP39+AU39</f>
        <v>0</v>
      </c>
      <c r="BF39" s="211">
        <v>0</v>
      </c>
      <c r="BG39" s="211">
        <v>0</v>
      </c>
    </row>
  </sheetData>
  <sheetProtection selectLockedCells="1" selectUnlockedCells="1"/>
  <mergeCells count="29">
    <mergeCell ref="R11:AH11"/>
    <mergeCell ref="N13:W14"/>
    <mergeCell ref="A13:A16"/>
    <mergeCell ref="AM15:AQ15"/>
    <mergeCell ref="X15:AB15"/>
    <mergeCell ref="N15:R15"/>
    <mergeCell ref="C13:C16"/>
    <mergeCell ref="D13:M14"/>
    <mergeCell ref="X13:AQ13"/>
    <mergeCell ref="AH14:AQ14"/>
    <mergeCell ref="A3:AL3"/>
    <mergeCell ref="R5:AB5"/>
    <mergeCell ref="R6:Z6"/>
    <mergeCell ref="U8:V8"/>
    <mergeCell ref="R10:AH10"/>
    <mergeCell ref="AH15:AL15"/>
    <mergeCell ref="S15:W15"/>
    <mergeCell ref="B13:B16"/>
    <mergeCell ref="D15:H15"/>
    <mergeCell ref="I15:M15"/>
    <mergeCell ref="BG13:BG16"/>
    <mergeCell ref="X14:AG14"/>
    <mergeCell ref="AR14:AV14"/>
    <mergeCell ref="AW14:BF14"/>
    <mergeCell ref="BB15:BF15"/>
    <mergeCell ref="AW15:BA15"/>
    <mergeCell ref="AR15:AV15"/>
    <mergeCell ref="AC15:AG15"/>
    <mergeCell ref="AR13:BF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8"/>
  <sheetViews>
    <sheetView zoomScalePageLayoutView="0" workbookViewId="0" topLeftCell="A1">
      <selection activeCell="A37" sqref="A37:A38"/>
    </sheetView>
  </sheetViews>
  <sheetFormatPr defaultColWidth="9.00390625" defaultRowHeight="12.75"/>
  <cols>
    <col min="1" max="1" width="9.125" style="57" customWidth="1"/>
    <col min="2" max="2" width="13.375" style="57" customWidth="1"/>
    <col min="3" max="3" width="12.875" style="57" customWidth="1"/>
    <col min="4" max="16384" width="9.125" style="57" customWidth="1"/>
  </cols>
  <sheetData>
    <row r="1" spans="1:34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2"/>
      <c r="AE1" s="336" t="s">
        <v>196</v>
      </c>
      <c r="AF1" s="336"/>
      <c r="AG1" s="336"/>
      <c r="AH1" s="336"/>
    </row>
    <row r="2" spans="1:34" ht="12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18" customHeight="1">
      <c r="A3" s="373" t="s">
        <v>197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</row>
    <row r="4" spans="1:34" ht="18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6.5" customHeight="1">
      <c r="A5" s="38"/>
      <c r="B5" s="38"/>
      <c r="C5" s="38"/>
      <c r="D5" s="38"/>
      <c r="E5" s="38"/>
      <c r="F5" s="38"/>
      <c r="G5" s="38"/>
      <c r="H5" s="39" t="s">
        <v>2</v>
      </c>
      <c r="I5" s="40" t="str">
        <f>форма_1!M5</f>
        <v>Общество с ограниченной ответственностью "ДальЭнергоИнвест"</v>
      </c>
      <c r="J5" s="40"/>
      <c r="K5" s="40"/>
      <c r="L5" s="40"/>
      <c r="M5" s="38"/>
      <c r="N5" s="38"/>
      <c r="O5" s="38"/>
      <c r="P5" s="38"/>
      <c r="Q5" s="38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ht="15.75" customHeight="1">
      <c r="A6" s="5"/>
      <c r="B6" s="5"/>
      <c r="C6" s="5"/>
      <c r="D6" s="5"/>
      <c r="E6" s="5"/>
      <c r="F6" s="5"/>
      <c r="G6" s="5"/>
      <c r="H6" s="5"/>
      <c r="I6" s="374" t="s">
        <v>4</v>
      </c>
      <c r="J6" s="374"/>
      <c r="K6" s="374"/>
      <c r="L6" s="374"/>
      <c r="M6" s="5"/>
      <c r="N6" s="5"/>
      <c r="O6" s="5"/>
      <c r="P6" s="5"/>
      <c r="Q6" s="5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5" customHeight="1" thickBot="1">
      <c r="A7" s="38"/>
      <c r="B7" s="38"/>
      <c r="C7" s="38"/>
      <c r="D7" s="38"/>
      <c r="E7" s="38"/>
      <c r="F7" s="38" t="s">
        <v>528</v>
      </c>
      <c r="G7" s="38"/>
      <c r="H7" s="38"/>
      <c r="I7" s="135" t="str">
        <f>форма_1!O8</f>
        <v>2020</v>
      </c>
      <c r="J7" s="41" t="s">
        <v>270</v>
      </c>
      <c r="K7" s="41"/>
      <c r="L7" s="38"/>
      <c r="M7" s="38"/>
      <c r="N7" s="38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ht="12.75" customHeight="1">
      <c r="A8" s="38"/>
      <c r="B8" s="38"/>
      <c r="C8" s="38"/>
      <c r="D8" s="38"/>
      <c r="E8" s="38"/>
      <c r="F8" s="74" t="s">
        <v>7</v>
      </c>
      <c r="G8" s="293" t="str">
        <f>форма_1!N10</f>
        <v>Приказом РЭК Сахалинской области №87 от 29 октября 2019 года</v>
      </c>
      <c r="H8" s="375"/>
      <c r="I8" s="375"/>
      <c r="J8" s="375"/>
      <c r="K8" s="375"/>
      <c r="L8" s="375"/>
      <c r="M8" s="375"/>
      <c r="N8" s="375"/>
      <c r="O8" s="375"/>
      <c r="P8" s="375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8.75" customHeight="1">
      <c r="A9" s="38"/>
      <c r="B9" s="38"/>
      <c r="C9" s="38"/>
      <c r="D9" s="38"/>
      <c r="E9" s="38"/>
      <c r="F9" s="71"/>
      <c r="G9" s="300" t="s">
        <v>8</v>
      </c>
      <c r="H9" s="300"/>
      <c r="I9" s="300"/>
      <c r="J9" s="300"/>
      <c r="K9" s="300"/>
      <c r="L9" s="300"/>
      <c r="M9" s="300"/>
      <c r="N9" s="300"/>
      <c r="O9" s="300"/>
      <c r="P9" s="300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12.75" customHeight="1">
      <c r="A10" s="372" t="s">
        <v>9</v>
      </c>
      <c r="B10" s="372" t="s">
        <v>61</v>
      </c>
      <c r="C10" s="372" t="s">
        <v>11</v>
      </c>
      <c r="D10" s="372" t="s">
        <v>198</v>
      </c>
      <c r="E10" s="372" t="s">
        <v>199</v>
      </c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</row>
    <row r="11" spans="1:34" ht="12.75" customHeight="1">
      <c r="A11" s="372"/>
      <c r="B11" s="372"/>
      <c r="C11" s="372"/>
      <c r="D11" s="372"/>
      <c r="E11" s="372"/>
      <c r="F11" s="372"/>
      <c r="G11" s="372"/>
      <c r="H11" s="372"/>
      <c r="I11" s="372"/>
      <c r="J11" s="372" t="s">
        <v>65</v>
      </c>
      <c r="K11" s="372"/>
      <c r="L11" s="372"/>
      <c r="M11" s="372"/>
      <c r="N11" s="372"/>
      <c r="O11" s="372" t="s">
        <v>66</v>
      </c>
      <c r="P11" s="372"/>
      <c r="Q11" s="372"/>
      <c r="R11" s="372"/>
      <c r="S11" s="372"/>
      <c r="T11" s="372" t="s">
        <v>401</v>
      </c>
      <c r="U11" s="372"/>
      <c r="V11" s="372"/>
      <c r="W11" s="372"/>
      <c r="X11" s="372"/>
      <c r="Y11" s="372" t="s">
        <v>410</v>
      </c>
      <c r="Z11" s="372"/>
      <c r="AA11" s="372"/>
      <c r="AB11" s="372"/>
      <c r="AC11" s="372"/>
      <c r="AD11" s="372" t="s">
        <v>67</v>
      </c>
      <c r="AE11" s="372"/>
      <c r="AF11" s="372"/>
      <c r="AG11" s="372"/>
      <c r="AH11" s="372"/>
    </row>
    <row r="12" spans="1:34" ht="12.75" customHeight="1">
      <c r="A12" s="372"/>
      <c r="B12" s="372"/>
      <c r="C12" s="372"/>
      <c r="D12" s="372"/>
      <c r="E12" s="372" t="s">
        <v>23</v>
      </c>
      <c r="F12" s="372"/>
      <c r="G12" s="372"/>
      <c r="H12" s="372"/>
      <c r="I12" s="372"/>
      <c r="J12" s="372" t="s">
        <v>23</v>
      </c>
      <c r="K12" s="372"/>
      <c r="L12" s="372"/>
      <c r="M12" s="372"/>
      <c r="N12" s="372"/>
      <c r="O12" s="372" t="s">
        <v>23</v>
      </c>
      <c r="P12" s="372"/>
      <c r="Q12" s="372"/>
      <c r="R12" s="372"/>
      <c r="S12" s="372"/>
      <c r="T12" s="372" t="s">
        <v>23</v>
      </c>
      <c r="U12" s="372"/>
      <c r="V12" s="372"/>
      <c r="W12" s="372"/>
      <c r="X12" s="372"/>
      <c r="Y12" s="372" t="s">
        <v>23</v>
      </c>
      <c r="Z12" s="372"/>
      <c r="AA12" s="372"/>
      <c r="AB12" s="372"/>
      <c r="AC12" s="372"/>
      <c r="AD12" s="372" t="s">
        <v>21</v>
      </c>
      <c r="AE12" s="372"/>
      <c r="AF12" s="372"/>
      <c r="AG12" s="372"/>
      <c r="AH12" s="372"/>
    </row>
    <row r="13" spans="1:34" ht="17.25">
      <c r="A13" s="372"/>
      <c r="B13" s="372"/>
      <c r="C13" s="372"/>
      <c r="D13" s="372"/>
      <c r="E13" s="118" t="s">
        <v>71</v>
      </c>
      <c r="F13" s="118" t="s">
        <v>72</v>
      </c>
      <c r="G13" s="118" t="s">
        <v>73</v>
      </c>
      <c r="H13" s="118" t="s">
        <v>74</v>
      </c>
      <c r="I13" s="118" t="s">
        <v>75</v>
      </c>
      <c r="J13" s="118" t="s">
        <v>71</v>
      </c>
      <c r="K13" s="118" t="s">
        <v>72</v>
      </c>
      <c r="L13" s="118" t="s">
        <v>73</v>
      </c>
      <c r="M13" s="118" t="s">
        <v>74</v>
      </c>
      <c r="N13" s="118" t="s">
        <v>75</v>
      </c>
      <c r="O13" s="118" t="s">
        <v>71</v>
      </c>
      <c r="P13" s="118" t="s">
        <v>72</v>
      </c>
      <c r="Q13" s="118" t="s">
        <v>73</v>
      </c>
      <c r="R13" s="118" t="s">
        <v>74</v>
      </c>
      <c r="S13" s="118" t="s">
        <v>75</v>
      </c>
      <c r="T13" s="118" t="s">
        <v>71</v>
      </c>
      <c r="U13" s="118" t="s">
        <v>72</v>
      </c>
      <c r="V13" s="118" t="s">
        <v>73</v>
      </c>
      <c r="W13" s="118" t="s">
        <v>74</v>
      </c>
      <c r="X13" s="118" t="s">
        <v>75</v>
      </c>
      <c r="Y13" s="118" t="s">
        <v>71</v>
      </c>
      <c r="Z13" s="118" t="s">
        <v>72</v>
      </c>
      <c r="AA13" s="118" t="s">
        <v>73</v>
      </c>
      <c r="AB13" s="118" t="s">
        <v>74</v>
      </c>
      <c r="AC13" s="118" t="s">
        <v>75</v>
      </c>
      <c r="AD13" s="118" t="s">
        <v>71</v>
      </c>
      <c r="AE13" s="118" t="s">
        <v>72</v>
      </c>
      <c r="AF13" s="118" t="s">
        <v>73</v>
      </c>
      <c r="AG13" s="118" t="s">
        <v>74</v>
      </c>
      <c r="AH13" s="118" t="s">
        <v>75</v>
      </c>
    </row>
    <row r="14" spans="1:34" ht="12.75">
      <c r="A14" s="119">
        <v>1</v>
      </c>
      <c r="B14" s="119">
        <v>2</v>
      </c>
      <c r="C14" s="119">
        <v>3</v>
      </c>
      <c r="D14" s="119">
        <v>4</v>
      </c>
      <c r="E14" s="120" t="s">
        <v>153</v>
      </c>
      <c r="F14" s="120" t="s">
        <v>154</v>
      </c>
      <c r="G14" s="120" t="s">
        <v>155</v>
      </c>
      <c r="H14" s="120" t="s">
        <v>156</v>
      </c>
      <c r="I14" s="120" t="s">
        <v>157</v>
      </c>
      <c r="J14" s="120" t="s">
        <v>77</v>
      </c>
      <c r="K14" s="120" t="s">
        <v>78</v>
      </c>
      <c r="L14" s="120" t="s">
        <v>79</v>
      </c>
      <c r="M14" s="120" t="s">
        <v>80</v>
      </c>
      <c r="N14" s="120" t="s">
        <v>81</v>
      </c>
      <c r="O14" s="120" t="s">
        <v>84</v>
      </c>
      <c r="P14" s="120" t="s">
        <v>85</v>
      </c>
      <c r="Q14" s="120" t="s">
        <v>86</v>
      </c>
      <c r="R14" s="120" t="s">
        <v>87</v>
      </c>
      <c r="S14" s="120" t="s">
        <v>88</v>
      </c>
      <c r="T14" s="120" t="s">
        <v>186</v>
      </c>
      <c r="U14" s="120" t="s">
        <v>187</v>
      </c>
      <c r="V14" s="120" t="s">
        <v>188</v>
      </c>
      <c r="W14" s="120" t="s">
        <v>189</v>
      </c>
      <c r="X14" s="120" t="s">
        <v>190</v>
      </c>
      <c r="Y14" s="120" t="s">
        <v>191</v>
      </c>
      <c r="Z14" s="120" t="s">
        <v>192</v>
      </c>
      <c r="AA14" s="120" t="s">
        <v>193</v>
      </c>
      <c r="AB14" s="120" t="s">
        <v>194</v>
      </c>
      <c r="AC14" s="120" t="s">
        <v>195</v>
      </c>
      <c r="AD14" s="120" t="s">
        <v>91</v>
      </c>
      <c r="AE14" s="120" t="s">
        <v>92</v>
      </c>
      <c r="AF14" s="120" t="s">
        <v>93</v>
      </c>
      <c r="AG14" s="120" t="s">
        <v>94</v>
      </c>
      <c r="AH14" s="120" t="s">
        <v>95</v>
      </c>
    </row>
    <row r="15" spans="1:34" ht="76.5">
      <c r="A15" s="119">
        <f>форма_1!A17</f>
        <v>0</v>
      </c>
      <c r="B15" s="121" t="str">
        <f>форма_1!B17</f>
        <v>ВСЕГО по инвестиционной программе ООО "ДальЭнергоИнвест"</v>
      </c>
      <c r="C15" s="119" t="str">
        <f>форма_1!C17</f>
        <v>Г</v>
      </c>
      <c r="D15" s="119" t="s">
        <v>388</v>
      </c>
      <c r="E15" s="369" t="s">
        <v>386</v>
      </c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</row>
    <row r="16" spans="1:34" ht="115.5" customHeight="1">
      <c r="A16" s="119" t="str">
        <f>форма_1!A18</f>
        <v>0.2.</v>
      </c>
      <c r="B16" s="121" t="str">
        <f>форма_1!B18</f>
        <v>Реконструкция, всего</v>
      </c>
      <c r="C16" s="119" t="str">
        <f>форма_1!C18</f>
        <v>Г</v>
      </c>
      <c r="D16" s="119" t="s">
        <v>388</v>
      </c>
      <c r="E16" s="369" t="s">
        <v>386</v>
      </c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</row>
    <row r="17" spans="1:34" ht="51">
      <c r="A17" s="119" t="str">
        <f>форма_1!A19</f>
        <v>0.3.</v>
      </c>
      <c r="B17" s="121" t="str">
        <f>форма_1!B19</f>
        <v>Модернизация, техническое перевооружение, всего</v>
      </c>
      <c r="C17" s="119" t="str">
        <f>форма_1!C19</f>
        <v>Г</v>
      </c>
      <c r="D17" s="119" t="s">
        <v>388</v>
      </c>
      <c r="E17" s="369" t="s">
        <v>386</v>
      </c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</row>
    <row r="18" spans="1:34" ht="67.5" customHeight="1">
      <c r="A18" s="119" t="str">
        <f>форма_1!A20</f>
        <v>0.5</v>
      </c>
      <c r="B18" s="121" t="str">
        <f>форма_1!B20</f>
        <v>Новое строительство, всего</v>
      </c>
      <c r="C18" s="119" t="str">
        <f>форма_1!C20</f>
        <v>Г</v>
      </c>
      <c r="D18" s="119" t="s">
        <v>388</v>
      </c>
      <c r="E18" s="369" t="s">
        <v>386</v>
      </c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</row>
    <row r="19" spans="1:34" ht="153">
      <c r="A19" s="119">
        <f>форма_1!A21</f>
        <v>1</v>
      </c>
      <c r="B19" s="121" t="str">
        <f>форма_1!B21</f>
        <v>Всего по МО "Южно- Курильский городской округ"Сахалинская область, о. Кунашир, с. Головнино, с. Дубовое, о. Шикотан, с. Крабозаводское</v>
      </c>
      <c r="C19" s="119" t="str">
        <f>форма_1!C21</f>
        <v>Г</v>
      </c>
      <c r="D19" s="170" t="s">
        <v>388</v>
      </c>
      <c r="E19" s="377" t="s">
        <v>386</v>
      </c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</row>
    <row r="20" spans="1:34" ht="153">
      <c r="A20" s="119" t="str">
        <f>форма_1!A22</f>
        <v>1.2.</v>
      </c>
      <c r="B20" s="121" t="str">
        <f>форма_1!B22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0" s="119" t="str">
        <f>форма_1!C22</f>
        <v>Г</v>
      </c>
      <c r="D20" s="119" t="s">
        <v>388</v>
      </c>
      <c r="E20" s="369" t="s">
        <v>386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</row>
    <row r="21" spans="1:34" ht="82.5" customHeight="1">
      <c r="A21" s="119" t="str">
        <f>форма_1!A23</f>
        <v>1.3.</v>
      </c>
      <c r="B21" s="121" t="str">
        <f>форма_1!B23</f>
        <v>Модернизация, техническое перевооружение, всего</v>
      </c>
      <c r="C21" s="119" t="str">
        <f>форма_1!C23</f>
        <v>Г</v>
      </c>
      <c r="D21" s="119" t="s">
        <v>388</v>
      </c>
      <c r="E21" s="369" t="s">
        <v>386</v>
      </c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</row>
    <row r="22" spans="1:34" ht="114.75">
      <c r="A22" s="119" t="str">
        <f>форма_1!A24</f>
        <v>1.3.1.</v>
      </c>
      <c r="B22" s="121" t="str">
        <f>форма_1!B24</f>
        <v>Модернизация, техническое перевооружение объектов по производству электрической и тепловой энергии, всего, в том числе:</v>
      </c>
      <c r="C22" s="119" t="str">
        <f>форма_1!C24</f>
        <v>Г</v>
      </c>
      <c r="D22" s="119" t="s">
        <v>388</v>
      </c>
      <c r="E22" s="369" t="s">
        <v>386</v>
      </c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</row>
    <row r="23" spans="1:34" s="162" customFormat="1" ht="63.75">
      <c r="A23" s="119" t="str">
        <f>форма_1!A25</f>
        <v>1.3.1.1.</v>
      </c>
      <c r="B23" s="262" t="str">
        <f>форма_1!B25</f>
        <v>Увеличение мощности КТПН на ВДЭС с. Головнино, о.Кунашир</v>
      </c>
      <c r="C23" s="119" t="str">
        <f>форма_1!C25</f>
        <v>I_4KG_KTP_VDES</v>
      </c>
      <c r="D23" s="119" t="s">
        <v>388</v>
      </c>
      <c r="E23" s="368" t="s">
        <v>386</v>
      </c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</row>
    <row r="24" spans="1:34" ht="51">
      <c r="A24" s="119" t="str">
        <f>форма_1!A26</f>
        <v>1.5.</v>
      </c>
      <c r="B24" s="121" t="str">
        <f>форма_1!B26</f>
        <v>Новое строительство, всего, в том числе:</v>
      </c>
      <c r="C24" s="119" t="str">
        <f>форма_1!C26</f>
        <v>Г</v>
      </c>
      <c r="D24" s="171"/>
      <c r="E24" s="369" t="s">
        <v>386</v>
      </c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</row>
    <row r="25" spans="1:34" ht="89.25">
      <c r="A25" s="119" t="str">
        <f>форма_1!A27</f>
        <v>1.5.1.</v>
      </c>
      <c r="B25" s="121" t="str">
        <f>форма_1!B27</f>
        <v>Новое строительство объектов по производству электрической энергии, всего, в том числе:</v>
      </c>
      <c r="C25" s="119" t="str">
        <f>форма_1!C27</f>
        <v>Г</v>
      </c>
      <c r="D25" s="171"/>
      <c r="E25" s="369" t="s">
        <v>386</v>
      </c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</row>
    <row r="26" spans="1:34" s="162" customFormat="1" ht="76.5">
      <c r="A26" s="119" t="str">
        <f>форма_1!A28</f>
        <v>1.5.1.1.</v>
      </c>
      <c r="B26" s="262" t="str">
        <f>форма_1!B28</f>
        <v>Строительство дизельной электростанции в с. Крабозаводское, о. Шикотан</v>
      </c>
      <c r="C26" s="119" t="str">
        <f>форма_1!C28</f>
        <v>  I_1SHK_DGS</v>
      </c>
      <c r="D26" s="173"/>
      <c r="E26" s="368" t="s">
        <v>386</v>
      </c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</row>
    <row r="27" spans="1:34" ht="102">
      <c r="A27" s="119" t="str">
        <f>форма_1!A29</f>
        <v>2</v>
      </c>
      <c r="B27" s="121" t="str">
        <f>форма_1!B29</f>
        <v>Всего по МО "Курильский городской округ"Сахалинская область, о. Итуруп, с. Китовое, с. Рейдово</v>
      </c>
      <c r="C27" s="119" t="str">
        <f>форма_1!C29</f>
        <v>Г</v>
      </c>
      <c r="D27" s="171"/>
      <c r="E27" s="369" t="s">
        <v>386</v>
      </c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</row>
    <row r="28" spans="1:34" ht="153">
      <c r="A28" s="119" t="str">
        <f>форма_1!A30</f>
        <v>2.2. </v>
      </c>
      <c r="B28" s="121" t="str">
        <f>форма_1!B30</f>
        <v>Реконструкция  объектов по производству электрической энергии, объектов теплоснабжения и прочих объектов основных средств, всего, в том числе:</v>
      </c>
      <c r="C28" s="119" t="str">
        <f>форма_1!C30</f>
        <v>Г</v>
      </c>
      <c r="D28" s="171"/>
      <c r="E28" s="369" t="s">
        <v>386</v>
      </c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</row>
    <row r="29" spans="1:34" ht="63.75">
      <c r="A29" s="119" t="str">
        <f>форма_1!A31</f>
        <v>2.3.</v>
      </c>
      <c r="B29" s="121" t="str">
        <f>форма_1!B31</f>
        <v>Модернизация, техническое перевооружение, всего, в том числе:</v>
      </c>
      <c r="C29" s="119" t="str">
        <f>форма_1!C31</f>
        <v>Г</v>
      </c>
      <c r="D29" s="173"/>
      <c r="E29" s="369" t="s">
        <v>386</v>
      </c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</row>
    <row r="30" spans="1:34" ht="102">
      <c r="A30" s="119" t="str">
        <f>форма_1!A32</f>
        <v>2.3.1</v>
      </c>
      <c r="B30" s="121" t="str">
        <f>форма_1!B32</f>
        <v>Модернизация, техническое перевооружение объектов по производству электрической энергии, всего, в том числе:</v>
      </c>
      <c r="C30" s="119" t="str">
        <f>форма_1!C32</f>
        <v>Г</v>
      </c>
      <c r="D30" s="173"/>
      <c r="E30" s="369" t="s">
        <v>386</v>
      </c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</row>
    <row r="31" spans="1:34" s="162" customFormat="1" ht="127.5">
      <c r="A31" s="119" t="str">
        <f>форма_1!A33</f>
        <v> 2.3.1.1</v>
      </c>
      <c r="B31" s="262" t="str">
        <f>форма_1!B33</f>
        <v>Строительство, реконструкция  электростанций и схемы выдачи мощности Курильский городской округ, остров Итуруп</v>
      </c>
      <c r="C31" s="119" t="str">
        <f>форма_1!C33</f>
        <v>I_1ITK_DGU</v>
      </c>
      <c r="D31" s="281"/>
      <c r="E31" s="369" t="s">
        <v>386</v>
      </c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</row>
    <row r="32" spans="1:34" ht="102">
      <c r="A32" s="119" t="str">
        <f>форма_1!A34</f>
        <v>2.3.4.</v>
      </c>
      <c r="B32" s="121" t="str">
        <f>форма_1!B34</f>
        <v>Модернизация, техническое перевооружение прочих объектов основных средств, всего, в том числе</v>
      </c>
      <c r="C32" s="119" t="str">
        <f>форма_1!C34</f>
        <v>Г</v>
      </c>
      <c r="D32" s="171"/>
      <c r="E32" s="369" t="s">
        <v>386</v>
      </c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</row>
    <row r="33" spans="1:34" s="162" customFormat="1" ht="51">
      <c r="A33" s="119" t="str">
        <f>форма_1!A35</f>
        <v>2.3.4.1.</v>
      </c>
      <c r="B33" s="262" t="str">
        <f>форма_1!B35</f>
        <v>Модернизация системы электроснабжения о. Итуруп</v>
      </c>
      <c r="C33" s="119" t="str">
        <f>форма_1!C35</f>
        <v>K_3IKR_MES</v>
      </c>
      <c r="D33" s="173"/>
      <c r="E33" s="368" t="s">
        <v>386</v>
      </c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</row>
    <row r="34" spans="1:34" ht="51">
      <c r="A34" s="119" t="str">
        <f>форма_1!A36</f>
        <v>2.3.5.</v>
      </c>
      <c r="B34" s="121" t="str">
        <f>форма_1!B36</f>
        <v>Новое строительство, всего, в том числе:</v>
      </c>
      <c r="C34" s="119" t="str">
        <f>форма_1!C36</f>
        <v>Г</v>
      </c>
      <c r="D34" s="171"/>
      <c r="E34" s="369" t="s">
        <v>386</v>
      </c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</row>
    <row r="35" spans="1:34" ht="89.25">
      <c r="A35" s="119" t="str">
        <f>форма_1!A37</f>
        <v>2.3.5.1.</v>
      </c>
      <c r="B35" s="121" t="str">
        <f>форма_1!B37</f>
        <v>Новое строительство объектов по производству электрической энергии, всего, в том числе:</v>
      </c>
      <c r="C35" s="119" t="str">
        <f>форма_1!C37</f>
        <v>Г</v>
      </c>
      <c r="D35" s="171"/>
      <c r="E35" s="370" t="str">
        <f>E34</f>
        <v>Вывод объектов инвестиционной деятельности (мощностей) из эксплуатации в период действия Инвестиционной программы не планируется</v>
      </c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</row>
    <row r="36" spans="1:34" s="162" customFormat="1" ht="153">
      <c r="A36" s="119" t="str">
        <f>форма_1!A38</f>
        <v>2.3.5.1.</v>
      </c>
      <c r="B36" s="262" t="str">
        <f>форма_1!B38</f>
        <v>Строительство электростанции на основе фотоэлектрического преобразования энергии солнца мощностью 250 кВт в с. Рейдово о. Итуруп</v>
      </c>
      <c r="C36" s="119" t="str">
        <f>форма_1!C38</f>
        <v>K_6IR_SES</v>
      </c>
      <c r="D36" s="173"/>
      <c r="E36" s="371" t="str">
        <f>E35</f>
        <v>Вывод объектов инвестиционной деятельности (мощностей) из эксплуатации в период действия Инвестиционной программы не планируется</v>
      </c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</row>
    <row r="37" spans="1:34" ht="12.75">
      <c r="A37" s="172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</row>
    <row r="38" spans="1:34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</row>
    <row r="39" spans="1:34" ht="12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</row>
    <row r="40" spans="1:34" ht="12.7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</row>
    <row r="41" spans="1:34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</row>
    <row r="42" spans="1:34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</row>
    <row r="43" spans="1:34" ht="12.7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</row>
    <row r="44" spans="1:34" ht="12.7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</row>
    <row r="45" spans="1:34" ht="12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</row>
    <row r="46" spans="1:34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</row>
    <row r="47" spans="1:34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</row>
    <row r="48" spans="1:34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</row>
    <row r="49" spans="1:34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</row>
    <row r="50" spans="1:34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</row>
    <row r="51" spans="1:34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</row>
    <row r="52" spans="1:34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</row>
    <row r="53" spans="1:34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</row>
    <row r="54" spans="1:34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</row>
    <row r="55" spans="1:34" ht="12.7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</row>
    <row r="56" spans="1:34" ht="12.7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</row>
    <row r="57" spans="1:34" ht="12.7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</row>
    <row r="58" spans="1:34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</row>
  </sheetData>
  <sheetProtection selectLockedCells="1" selectUnlockedCells="1"/>
  <mergeCells count="44">
    <mergeCell ref="J10:AH10"/>
    <mergeCell ref="E20:AH20"/>
    <mergeCell ref="E18:AH18"/>
    <mergeCell ref="AD12:AH12"/>
    <mergeCell ref="E19:AH19"/>
    <mergeCell ref="D10:D13"/>
    <mergeCell ref="O12:S12"/>
    <mergeCell ref="J12:N12"/>
    <mergeCell ref="T11:X11"/>
    <mergeCell ref="T12:X12"/>
    <mergeCell ref="AE1:AH1"/>
    <mergeCell ref="A3:AH3"/>
    <mergeCell ref="I6:L6"/>
    <mergeCell ref="A10:A13"/>
    <mergeCell ref="B10:B13"/>
    <mergeCell ref="C10:C13"/>
    <mergeCell ref="Y12:AC12"/>
    <mergeCell ref="G8:P8"/>
    <mergeCell ref="G9:P9"/>
    <mergeCell ref="E10:I11"/>
    <mergeCell ref="AD11:AH11"/>
    <mergeCell ref="E17:AH17"/>
    <mergeCell ref="E23:AH23"/>
    <mergeCell ref="E16:AH16"/>
    <mergeCell ref="E15:AH15"/>
    <mergeCell ref="J11:N11"/>
    <mergeCell ref="E12:I12"/>
    <mergeCell ref="O11:S11"/>
    <mergeCell ref="Y11:AC11"/>
    <mergeCell ref="E24:AH24"/>
    <mergeCell ref="E25:AH25"/>
    <mergeCell ref="E21:AH21"/>
    <mergeCell ref="E22:AH22"/>
    <mergeCell ref="E30:AH30"/>
    <mergeCell ref="E32:AH32"/>
    <mergeCell ref="E31:AH31"/>
    <mergeCell ref="E26:AH26"/>
    <mergeCell ref="E27:AH27"/>
    <mergeCell ref="E28:AH28"/>
    <mergeCell ref="E29:AH29"/>
    <mergeCell ref="E35:AH35"/>
    <mergeCell ref="E36:AH36"/>
    <mergeCell ref="E33:AH33"/>
    <mergeCell ref="E34:AH3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М.С. Каширина</dc:creator>
  <cp:keywords/>
  <dc:description/>
  <cp:lastModifiedBy>m.kashirina</cp:lastModifiedBy>
  <cp:lastPrinted>2017-04-20T21:20:50Z</cp:lastPrinted>
  <dcterms:created xsi:type="dcterms:W3CDTF">2017-04-17T03:03:31Z</dcterms:created>
  <dcterms:modified xsi:type="dcterms:W3CDTF">2020-10-22T06:32:22Z</dcterms:modified>
  <cp:category/>
  <cp:version/>
  <cp:contentType/>
  <cp:contentStatus/>
</cp:coreProperties>
</file>